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Мои документы\Муниципальные программы\Программы с 2015 года\Годовые отчеты 2021\Правопорядок\"/>
    </mc:Choice>
  </mc:AlternateContent>
  <bookViews>
    <workbookView xWindow="0" yWindow="0" windowWidth="19650" windowHeight="7770"/>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C11" i="2" l="1"/>
  <c r="D5" i="2"/>
  <c r="E24" i="1" l="1"/>
  <c r="F24" i="1" l="1"/>
  <c r="G24" i="1" s="1"/>
  <c r="F23" i="1"/>
  <c r="G23" i="1" s="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<sst xmlns="http://schemas.openxmlformats.org/spreadsheetml/2006/main" count="142" uniqueCount="109">
  <si>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</si>
  <si>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</si>
  <si>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</si>
  <si>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</si>
  <si>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</si>
  <si>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</si>
  <si>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</si>
  <si>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</si>
  <si>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</si>
  <si>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</si>
  <si>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</si>
  <si>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</si>
  <si>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</si>
  <si>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</si>
  <si>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</si>
  <si>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</si>
  <si>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</si>
  <si>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</si>
  <si>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</si>
  <si>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</si>
  <si>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</si>
  <si>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</si>
  <si>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</si>
  <si>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</si>
  <si>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</si>
  <si>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</si>
  <si>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</si>
  <si>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</si>
  <si>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</si>
  <si>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</si>
  <si>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</si>
  <si>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</si>
  <si>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</si>
  <si>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</si>
  <si>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</si>
  <si>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</si>
  <si>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</si>
  <si>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</si>
  <si>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</si>
  <si>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</si>
  <si>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</si>
  <si>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</si>
  <si>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</si>
  <si>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</si>
  <si>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</si>
  <si>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</si>
  <si>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</si>
  <si>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</si>
  <si>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</si>
  <si>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</si>
  <si>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</si>
  <si>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</si>
  <si>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</si>
  <si>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</si>
  <si>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</si>
  <si>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</si>
  <si>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</si>
  <si>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</si>
  <si>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</si>
  <si>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</si>
  <si>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</si>
  <si>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</si>
  <si>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</si>
  <si>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</si>
  <si>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</si>
  <si>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</si>
  <si>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</si>
  <si>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</si>
  <si>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</si>
  <si>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</si>
  <si>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</si>
  <si>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</si>
  <si>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</si>
  <si>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</si>
  <si>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</si>
  <si>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</si>
  <si>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</si>
  <si>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</si>
  <si>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</si>
  <si>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</si>
  <si>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</si>
  <si>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</si>
  <si>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</si>
  <si>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</si>
  <si>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</si>
  <si>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</si>
  <si>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</si>
  <si>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</si>
  <si>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</si>
  <si>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</si>
  <si>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</si>
  <si>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</si>
  <si>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</si>
  <si>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</si>
  <si>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</si>
  <si>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</si>
  <si>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</si>
  <si>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</si>
  <si>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отрицательная динамика</t>
  </si>
  <si>
    <t>положительная динамика</t>
  </si>
  <si>
    <t>4=(2+3)/1</t>
  </si>
  <si>
    <t>Вопрос 4.1. (не учитываются показатели по Соглашениям, региональным проектам)</t>
  </si>
  <si>
    <t>Показатель (положит.динамика)</t>
  </si>
  <si>
    <t>Значение по 4.1.</t>
  </si>
  <si>
    <t>3=1/2</t>
  </si>
  <si>
    <t xml:space="preserve">Анкета
для оценки эффективности муниципальной программы "Обеспечение правопорядка и общественной безопасности"
</t>
  </si>
  <si>
    <t>Всего показателей 4</t>
  </si>
  <si>
    <t xml:space="preserve"> 2.2 (без COVID) = 3</t>
  </si>
  <si>
    <t>Показатели (без КОВИД) по МП, всего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</si>
</sst>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1" fillId="0" borderId="0" xfId="0" applyFont="1" applyAlignment="1">
      <alignment vertical="center"/>
    </xf>
    <xf numFmtId="0" fontId="21"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zoomScaleNormal="100"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7" t="s">
        <v>105</v>
      </c>
      <c r="B1" s="87"/>
      <c r="C1" s="87"/>
      <c r="D1" s="87"/>
      <c r="E1" s="87"/>
      <c r="F1" s="87"/>
      <c r="G1" s="87"/>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4</v>
      </c>
      <c r="G5" s="24">
        <f>G6+G7+G8+G9</f>
        <v>0.2</v>
      </c>
    </row>
    <row r="6" spans="1:7" s="6" customFormat="1" ht="85.5" customHeight="1" x14ac:dyDescent="0.25">
      <c r="A6" s="10" t="s">
        <v>8</v>
      </c>
      <c r="B6" s="5" t="s">
        <v>37</v>
      </c>
      <c r="C6" s="13" t="s">
        <v>53</v>
      </c>
      <c r="D6" s="26" t="s">
        <v>85</v>
      </c>
      <c r="E6" s="64" t="s">
        <v>48</v>
      </c>
      <c r="F6" s="45">
        <f>IF(E6="да",1,0)</f>
        <v>1</v>
      </c>
      <c r="G6" s="25">
        <f>IF(E6="да",0.05,IF(E6="нет",0,""))</f>
        <v>0.05</v>
      </c>
    </row>
    <row r="7" spans="1:7" s="34" customFormat="1" ht="138.75" customHeight="1" x14ac:dyDescent="0.25">
      <c r="A7" s="26" t="s">
        <v>7</v>
      </c>
      <c r="B7" s="13" t="s">
        <v>54</v>
      </c>
      <c r="C7" s="31" t="s">
        <v>55</v>
      </c>
      <c r="D7" s="26" t="s">
        <v>85</v>
      </c>
      <c r="E7" s="26" t="s">
        <v>48</v>
      </c>
      <c r="F7" s="45">
        <f>IF(E7="да",1,0)</f>
        <v>1</v>
      </c>
      <c r="G7" s="25">
        <f>IF(E7="да",0.05,IF(E7="нет",0,""))</f>
        <v>0.05</v>
      </c>
    </row>
    <row r="8" spans="1:7" s="34" customFormat="1" ht="88.5" customHeight="1" x14ac:dyDescent="0.25">
      <c r="A8" s="26" t="s">
        <v>9</v>
      </c>
      <c r="B8" s="13" t="s">
        <v>56</v>
      </c>
      <c r="C8" s="13" t="s">
        <v>57</v>
      </c>
      <c r="D8" s="26" t="s">
        <v>85</v>
      </c>
      <c r="E8" s="26" t="s">
        <v>48</v>
      </c>
      <c r="F8" s="45">
        <f>IF(E8="да",1,0)</f>
        <v>1</v>
      </c>
      <c r="G8" s="25">
        <f>IF(E8="да",0.05,IF(E8="нет",0,""))</f>
        <v>0.05</v>
      </c>
    </row>
    <row r="9" spans="1:7" s="6" customFormat="1" ht="93.75" customHeight="1" x14ac:dyDescent="0.25">
      <c r="A9" s="11" t="s">
        <v>10</v>
      </c>
      <c r="B9" s="38" t="s">
        <v>11</v>
      </c>
      <c r="C9" s="13" t="s">
        <v>38</v>
      </c>
      <c r="D9" s="26" t="s">
        <v>85</v>
      </c>
      <c r="E9" s="26" t="s">
        <v>48</v>
      </c>
      <c r="F9" s="45">
        <f>IF(E9="да",1,0)</f>
        <v>1</v>
      </c>
      <c r="G9" s="12">
        <f>IF(E9="да",0.05,IF(E9="нет",0,""))</f>
        <v>0.05</v>
      </c>
    </row>
    <row r="10" spans="1:7" s="6" customFormat="1" ht="31.5" customHeight="1" x14ac:dyDescent="0.25">
      <c r="A10" s="8"/>
      <c r="B10" s="9" t="s">
        <v>12</v>
      </c>
      <c r="C10" s="30" t="s">
        <v>67</v>
      </c>
      <c r="D10" s="30"/>
      <c r="E10" s="22"/>
      <c r="F10" s="1">
        <f>F11+F12+F13+F14+F15</f>
        <v>2</v>
      </c>
      <c r="G10" s="2">
        <f>G11+G12+G13+G14+G15</f>
        <v>0.04</v>
      </c>
    </row>
    <row r="11" spans="1:7" s="34" customFormat="1" ht="126.75" customHeight="1" x14ac:dyDescent="0.25">
      <c r="A11" s="63" t="s">
        <v>13</v>
      </c>
      <c r="B11" s="13" t="s">
        <v>34</v>
      </c>
      <c r="C11" s="13" t="s">
        <v>58</v>
      </c>
      <c r="D11" s="26" t="s">
        <v>85</v>
      </c>
      <c r="E11" s="26" t="s">
        <v>49</v>
      </c>
      <c r="F11" s="45">
        <f>IF(E11="да",1,0)</f>
        <v>0</v>
      </c>
      <c r="G11" s="25">
        <f>IF(E11="да",0.02,IF(E11="нет",0,""))</f>
        <v>0</v>
      </c>
    </row>
    <row r="12" spans="1:7" s="34" customFormat="1" ht="117.75" customHeight="1" x14ac:dyDescent="0.25">
      <c r="A12" s="63" t="s">
        <v>14</v>
      </c>
      <c r="B12" s="13" t="s">
        <v>59</v>
      </c>
      <c r="C12" s="13" t="s">
        <v>51</v>
      </c>
      <c r="D12" s="26" t="s">
        <v>85</v>
      </c>
      <c r="E12" s="26" t="s">
        <v>48</v>
      </c>
      <c r="F12" s="45">
        <f>IF(E12="да",1,0)</f>
        <v>1</v>
      </c>
      <c r="G12" s="25">
        <f>IF(E12="да",0.02,IF(E12="нет",0,""))</f>
        <v>0.02</v>
      </c>
    </row>
    <row r="13" spans="1:7" s="6" customFormat="1" ht="99" customHeight="1" x14ac:dyDescent="0.25">
      <c r="A13" s="11" t="s">
        <v>15</v>
      </c>
      <c r="B13" s="5" t="s">
        <v>52</v>
      </c>
      <c r="C13" s="32" t="s">
        <v>60</v>
      </c>
      <c r="D13" s="26" t="s">
        <v>85</v>
      </c>
      <c r="E13" s="26" t="s">
        <v>49</v>
      </c>
      <c r="F13" s="45">
        <f>IF(E13="да",1,0)</f>
        <v>0</v>
      </c>
      <c r="G13" s="12">
        <f>IF(E13="да",0.02,IF(E13="нет",0,""))</f>
        <v>0</v>
      </c>
    </row>
    <row r="14" spans="1:7" s="6" customFormat="1" ht="76.5" customHeight="1" x14ac:dyDescent="0.25">
      <c r="A14" s="11" t="s">
        <v>16</v>
      </c>
      <c r="B14" s="5" t="s">
        <v>61</v>
      </c>
      <c r="C14" s="13" t="s">
        <v>62</v>
      </c>
      <c r="D14" s="26" t="s">
        <v>85</v>
      </c>
      <c r="E14" s="26" t="s">
        <v>49</v>
      </c>
      <c r="F14" s="45">
        <f>IF(E14="да",1,0)</f>
        <v>0</v>
      </c>
      <c r="G14" s="12">
        <f>IF(E14="да",0.02,IF(E14="нет",0,""))</f>
        <v>0</v>
      </c>
    </row>
    <row r="15" spans="1:7" s="6" customFormat="1" ht="95.25" customHeight="1" x14ac:dyDescent="0.25">
      <c r="A15" s="11" t="s">
        <v>17</v>
      </c>
      <c r="B15" s="17" t="s">
        <v>63</v>
      </c>
      <c r="C15" s="13" t="s">
        <v>64</v>
      </c>
      <c r="D15" s="26" t="s">
        <v>86</v>
      </c>
      <c r="E15" s="26" t="s">
        <v>48</v>
      </c>
      <c r="F15" s="45">
        <f>IF(E15="да",1,0)</f>
        <v>1</v>
      </c>
      <c r="G15" s="12">
        <f>IF(E15="да",0.02,IF(E15="нет",0,""))</f>
        <v>0.02</v>
      </c>
    </row>
    <row r="16" spans="1:7" s="6" customFormat="1" ht="33" x14ac:dyDescent="0.25">
      <c r="A16" s="41"/>
      <c r="B16" s="41" t="s">
        <v>18</v>
      </c>
      <c r="C16" s="41"/>
      <c r="D16" s="41"/>
      <c r="E16" s="43"/>
      <c r="F16" s="43"/>
      <c r="G16" s="44"/>
    </row>
    <row r="17" spans="1:7" s="49" customFormat="1" ht="30" x14ac:dyDescent="0.2">
      <c r="A17" s="46"/>
      <c r="B17" s="47" t="s">
        <v>19</v>
      </c>
      <c r="C17" s="68" t="s">
        <v>65</v>
      </c>
      <c r="D17" s="68"/>
      <c r="E17" s="65"/>
      <c r="F17" s="48">
        <f>SUM(F18:F21)</f>
        <v>3</v>
      </c>
      <c r="G17" s="55">
        <f>SUM(G18+G19+G20+G21)</f>
        <v>0.15000000000000002</v>
      </c>
    </row>
    <row r="18" spans="1:7" s="49" customFormat="1" ht="78.75" customHeight="1" x14ac:dyDescent="0.2">
      <c r="A18" s="50" t="s">
        <v>20</v>
      </c>
      <c r="B18" s="51" t="s">
        <v>68</v>
      </c>
      <c r="C18" s="51" t="s">
        <v>69</v>
      </c>
      <c r="D18" s="26" t="s">
        <v>85</v>
      </c>
      <c r="E18" s="66" t="s">
        <v>48</v>
      </c>
      <c r="F18" s="52">
        <f t="shared" ref="F18:F21" si="0">IF(E18="да",1,0)</f>
        <v>1</v>
      </c>
      <c r="G18" s="56">
        <f>F18*5%</f>
        <v>0.05</v>
      </c>
    </row>
    <row r="19" spans="1:7" s="49" customFormat="1" ht="113.25" customHeight="1" x14ac:dyDescent="0.2">
      <c r="A19" s="57" t="s">
        <v>21</v>
      </c>
      <c r="B19" s="53" t="s">
        <v>70</v>
      </c>
      <c r="C19" s="53" t="s">
        <v>71</v>
      </c>
      <c r="D19" s="26" t="s">
        <v>86</v>
      </c>
      <c r="E19" s="66" t="s">
        <v>49</v>
      </c>
      <c r="F19" s="52">
        <f t="shared" si="0"/>
        <v>0</v>
      </c>
      <c r="G19" s="56">
        <f>F19*5%</f>
        <v>0</v>
      </c>
    </row>
    <row r="20" spans="1:7" s="49" customFormat="1" ht="234.75" customHeight="1" x14ac:dyDescent="0.2">
      <c r="A20" s="57" t="s">
        <v>22</v>
      </c>
      <c r="B20" s="54" t="s">
        <v>50</v>
      </c>
      <c r="C20" s="62" t="s">
        <v>72</v>
      </c>
      <c r="D20" s="26" t="s">
        <v>85</v>
      </c>
      <c r="E20" s="66" t="s">
        <v>48</v>
      </c>
      <c r="F20" s="52">
        <f t="shared" si="0"/>
        <v>1</v>
      </c>
      <c r="G20" s="56">
        <f>F20*5%</f>
        <v>0.05</v>
      </c>
    </row>
    <row r="21" spans="1:7" s="49" customFormat="1" ht="165" customHeight="1" x14ac:dyDescent="0.2">
      <c r="A21" s="58" t="s">
        <v>23</v>
      </c>
      <c r="B21" s="51" t="s">
        <v>73</v>
      </c>
      <c r="C21" s="51" t="s">
        <v>74</v>
      </c>
      <c r="D21" s="26" t="s">
        <v>86</v>
      </c>
      <c r="E21" s="66" t="s">
        <v>48</v>
      </c>
      <c r="F21" s="52">
        <f t="shared" si="0"/>
        <v>1</v>
      </c>
      <c r="G21" s="56">
        <f>F21*5%</f>
        <v>0.05</v>
      </c>
    </row>
    <row r="22" spans="1:7" s="6" customFormat="1" ht="38.25" customHeight="1" x14ac:dyDescent="0.25">
      <c r="A22" s="14"/>
      <c r="B22" s="9" t="s">
        <v>24</v>
      </c>
      <c r="C22" s="81" t="s">
        <v>87</v>
      </c>
      <c r="D22" s="77"/>
      <c r="E22" s="26"/>
      <c r="F22" s="3">
        <f>F23+F24</f>
        <v>1.4950000000000001</v>
      </c>
      <c r="G22" s="2">
        <f>G23+G24</f>
        <v>0.37375000000000003</v>
      </c>
    </row>
    <row r="23" spans="1:7" s="34" customFormat="1" ht="201" customHeight="1" x14ac:dyDescent="0.25">
      <c r="A23" s="26" t="s">
        <v>25</v>
      </c>
      <c r="B23" s="13" t="s">
        <v>75</v>
      </c>
      <c r="C23" s="13" t="s">
        <v>76</v>
      </c>
      <c r="D23" s="26" t="s">
        <v>85</v>
      </c>
      <c r="E23" s="67">
        <v>0.75</v>
      </c>
      <c r="F23" s="67">
        <f>E23</f>
        <v>0.75</v>
      </c>
      <c r="G23" s="69">
        <f>(F23*25)/100</f>
        <v>0.1875</v>
      </c>
    </row>
    <row r="24" spans="1:7" s="6" customFormat="1" ht="199.5" customHeight="1" x14ac:dyDescent="0.25">
      <c r="A24" s="92" t="s">
        <v>26</v>
      </c>
      <c r="B24" s="95" t="s">
        <v>77</v>
      </c>
      <c r="C24" s="13" t="s">
        <v>78</v>
      </c>
      <c r="D24" s="26" t="s">
        <v>86</v>
      </c>
      <c r="E24" s="67">
        <f>(E25+E26+E27)/2</f>
        <v>0.745</v>
      </c>
      <c r="F24" s="67">
        <f>E24</f>
        <v>0.745</v>
      </c>
      <c r="G24" s="19">
        <f>(F24*25)/100</f>
        <v>0.18625</v>
      </c>
    </row>
    <row r="25" spans="1:7" s="6" customFormat="1" ht="160.5" customHeight="1" x14ac:dyDescent="0.25">
      <c r="A25" s="93"/>
      <c r="B25" s="96"/>
      <c r="C25" s="13" t="s">
        <v>79</v>
      </c>
      <c r="D25" s="26" t="s">
        <v>86</v>
      </c>
      <c r="E25" s="67">
        <v>0.5</v>
      </c>
      <c r="F25" s="18" t="s">
        <v>33</v>
      </c>
      <c r="G25" s="19" t="s">
        <v>33</v>
      </c>
    </row>
    <row r="26" spans="1:7" s="6" customFormat="1" ht="59.25" customHeight="1" x14ac:dyDescent="0.25">
      <c r="A26" s="93"/>
      <c r="B26" s="96"/>
      <c r="C26" s="13" t="s">
        <v>80</v>
      </c>
      <c r="D26" s="26" t="s">
        <v>86</v>
      </c>
      <c r="E26" s="67">
        <v>0.99</v>
      </c>
      <c r="F26" s="18" t="s">
        <v>33</v>
      </c>
      <c r="G26" s="19" t="s">
        <v>33</v>
      </c>
    </row>
    <row r="27" spans="1:7" s="6" customFormat="1" ht="201.75" customHeight="1" x14ac:dyDescent="0.25">
      <c r="A27" s="94"/>
      <c r="B27" s="97"/>
      <c r="C27" s="13" t="s">
        <v>81</v>
      </c>
      <c r="D27" s="26" t="s">
        <v>86</v>
      </c>
      <c r="E27" s="67">
        <v>0</v>
      </c>
      <c r="F27" s="18" t="s">
        <v>33</v>
      </c>
      <c r="G27" s="19" t="s">
        <v>33</v>
      </c>
    </row>
    <row r="28" spans="1:7" s="6" customFormat="1" ht="15.75" x14ac:dyDescent="0.25">
      <c r="A28" s="20"/>
      <c r="B28" s="20"/>
      <c r="C28" s="33" t="s">
        <v>27</v>
      </c>
      <c r="D28" s="78"/>
      <c r="E28" s="27"/>
      <c r="F28" s="21">
        <f>F5+F10+F17+F22</f>
        <v>10.495000000000001</v>
      </c>
      <c r="G28" s="28">
        <f>G5+G10+G17+G22</f>
        <v>0.76375000000000004</v>
      </c>
    </row>
    <row r="29" spans="1:7" s="6" customFormat="1" ht="15.75" x14ac:dyDescent="0.25">
      <c r="A29" s="4"/>
      <c r="B29" s="4"/>
      <c r="C29" s="59"/>
      <c r="D29" s="70"/>
      <c r="E29" s="39"/>
      <c r="F29" s="60"/>
      <c r="G29" s="61"/>
    </row>
    <row r="30" spans="1:7" s="6" customFormat="1" ht="101.25" customHeight="1" x14ac:dyDescent="0.25">
      <c r="A30" s="98" t="s">
        <v>82</v>
      </c>
      <c r="B30" s="98"/>
      <c r="C30" s="98"/>
      <c r="D30" s="98"/>
      <c r="E30" s="98"/>
      <c r="F30" s="98"/>
      <c r="G30" s="98"/>
    </row>
    <row r="31" spans="1:7" s="6" customFormat="1" ht="15.75" x14ac:dyDescent="0.25">
      <c r="A31" s="4"/>
      <c r="B31" s="4"/>
      <c r="C31" s="59"/>
      <c r="D31" s="70"/>
      <c r="E31" s="39"/>
      <c r="F31" s="60"/>
      <c r="G31" s="61"/>
    </row>
    <row r="32" spans="1:7" s="74" customFormat="1" ht="28.5" customHeight="1" x14ac:dyDescent="0.25">
      <c r="A32" s="71"/>
      <c r="B32" s="91" t="s">
        <v>32</v>
      </c>
      <c r="C32" s="91"/>
      <c r="D32" s="79" t="str">
        <f>IF(0.9&lt;=G28,C38,IF(0.8&lt;=G28,C39,IF(0.65&lt;=G28,C40,IF(G28&lt;0.65,C41))))</f>
        <v>Адекватна</v>
      </c>
      <c r="E32" s="72"/>
      <c r="F32" s="72"/>
      <c r="G32" s="73"/>
    </row>
    <row r="33" spans="1:7" s="74" customFormat="1" ht="28.5" customHeight="1" x14ac:dyDescent="0.25">
      <c r="A33" s="71"/>
      <c r="B33" s="75"/>
      <c r="C33" s="75"/>
      <c r="D33" s="80"/>
      <c r="E33" s="76"/>
      <c r="F33" s="76"/>
      <c r="G33" s="76"/>
    </row>
    <row r="34" spans="1:7" s="74" customFormat="1" ht="28.5" customHeight="1" x14ac:dyDescent="0.25">
      <c r="A34" s="71"/>
      <c r="B34" s="75"/>
      <c r="C34" s="75"/>
      <c r="D34" s="80"/>
      <c r="E34" s="76"/>
      <c r="F34" s="76"/>
      <c r="G34" s="76"/>
    </row>
    <row r="35" spans="1:7" s="6" customFormat="1" ht="15.75" x14ac:dyDescent="0.25">
      <c r="C35" s="34"/>
      <c r="D35" s="34"/>
      <c r="E35" s="99" t="s">
        <v>84</v>
      </c>
      <c r="F35" s="99"/>
      <c r="G35" s="99"/>
    </row>
    <row r="36" spans="1:7" s="6" customFormat="1" ht="27.75" customHeight="1" x14ac:dyDescent="0.25">
      <c r="B36" s="86" t="s">
        <v>83</v>
      </c>
      <c r="C36" s="86"/>
      <c r="D36" s="86"/>
      <c r="E36" s="86"/>
      <c r="F36" s="86"/>
      <c r="G36" s="86"/>
    </row>
    <row r="37" spans="1:7" s="6" customFormat="1" ht="28.5" x14ac:dyDescent="0.25">
      <c r="B37" s="15" t="s">
        <v>41</v>
      </c>
      <c r="C37" s="35" t="s">
        <v>42</v>
      </c>
      <c r="D37" s="88" t="s">
        <v>39</v>
      </c>
      <c r="E37" s="89"/>
      <c r="F37" s="89"/>
      <c r="G37" s="90"/>
    </row>
    <row r="38" spans="1:7" s="6" customFormat="1" ht="67.5" customHeight="1" x14ac:dyDescent="0.25">
      <c r="B38" s="15" t="s">
        <v>44</v>
      </c>
      <c r="C38" s="36" t="s">
        <v>28</v>
      </c>
      <c r="D38" s="84" t="s">
        <v>89</v>
      </c>
      <c r="E38" s="84"/>
      <c r="F38" s="84"/>
      <c r="G38" s="84"/>
    </row>
    <row r="39" spans="1:7" s="6" customFormat="1" ht="123.75" customHeight="1" x14ac:dyDescent="0.25">
      <c r="B39" s="15" t="s">
        <v>45</v>
      </c>
      <c r="C39" s="36" t="s">
        <v>29</v>
      </c>
      <c r="D39" s="84" t="s">
        <v>90</v>
      </c>
      <c r="E39" s="84"/>
      <c r="F39" s="84"/>
      <c r="G39" s="84"/>
    </row>
    <row r="40" spans="1:7" s="6" customFormat="1" ht="155.25" customHeight="1" x14ac:dyDescent="0.25">
      <c r="B40" s="15" t="s">
        <v>46</v>
      </c>
      <c r="C40" s="36" t="s">
        <v>30</v>
      </c>
      <c r="D40" s="84" t="s">
        <v>91</v>
      </c>
      <c r="E40" s="84"/>
      <c r="F40" s="84"/>
      <c r="G40" s="84"/>
    </row>
    <row r="41" spans="1:7" s="6" customFormat="1" ht="138.75" customHeight="1" x14ac:dyDescent="0.25">
      <c r="B41" s="15" t="s">
        <v>47</v>
      </c>
      <c r="C41" s="36" t="s">
        <v>31</v>
      </c>
      <c r="D41" s="84" t="s">
        <v>92</v>
      </c>
      <c r="E41" s="84"/>
      <c r="F41" s="84"/>
      <c r="G41" s="84"/>
    </row>
    <row r="42" spans="1:7" s="6" customFormat="1" ht="119.25" customHeight="1" x14ac:dyDescent="0.25">
      <c r="B42" s="15" t="s">
        <v>35</v>
      </c>
      <c r="C42" s="36" t="s">
        <v>36</v>
      </c>
      <c r="D42" s="84" t="s">
        <v>93</v>
      </c>
      <c r="E42" s="84"/>
      <c r="F42" s="84"/>
      <c r="G42" s="84"/>
    </row>
    <row r="43" spans="1:7" s="6" customFormat="1" ht="40.5" customHeight="1" x14ac:dyDescent="0.25">
      <c r="B43" s="85" t="s">
        <v>88</v>
      </c>
      <c r="C43" s="85"/>
      <c r="D43" s="85"/>
      <c r="E43" s="85"/>
      <c r="F43" s="85"/>
      <c r="G43" s="85"/>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A1:G1"/>
    <mergeCell ref="D37:G37"/>
    <mergeCell ref="D38:G38"/>
    <mergeCell ref="B32:C32"/>
    <mergeCell ref="A24:A27"/>
    <mergeCell ref="B24:B27"/>
    <mergeCell ref="A30:G30"/>
    <mergeCell ref="E35:G35"/>
    <mergeCell ref="D42:G42"/>
    <mergeCell ref="B43:G43"/>
    <mergeCell ref="D40:G40"/>
    <mergeCell ref="D41:G41"/>
    <mergeCell ref="B36:G36"/>
    <mergeCell ref="D39:G39"/>
  </mergeCells>
  <pageMargins left="0.31496062992125984" right="0.31496062992125984" top="0.15748031496062992" bottom="0.11811023622047245" header="0" footer="0"/>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4" sqref="A4"/>
    </sheetView>
  </sheetViews>
  <sheetFormatPr defaultRowHeight="15" x14ac:dyDescent="0.25"/>
  <cols>
    <col min="1" max="1" width="27.28515625" customWidth="1"/>
    <col min="2" max="2" width="18.5703125" customWidth="1"/>
    <col min="3" max="3" width="18.140625" customWidth="1"/>
    <col min="4" max="4" width="14.5703125" customWidth="1"/>
  </cols>
  <sheetData>
    <row r="1" spans="1:5" ht="15.75" x14ac:dyDescent="0.25">
      <c r="A1" s="82" t="s">
        <v>94</v>
      </c>
    </row>
    <row r="2" spans="1:5" ht="31.5" x14ac:dyDescent="0.25">
      <c r="A2" s="100" t="s">
        <v>108</v>
      </c>
      <c r="B2" s="100" t="s">
        <v>96</v>
      </c>
      <c r="C2" s="100"/>
      <c r="D2" s="83" t="s">
        <v>97</v>
      </c>
    </row>
    <row r="3" spans="1:5" ht="31.5" x14ac:dyDescent="0.25">
      <c r="A3" s="100"/>
      <c r="B3" s="83" t="s">
        <v>98</v>
      </c>
      <c r="C3" s="83" t="s">
        <v>99</v>
      </c>
      <c r="D3" s="83" t="s">
        <v>100</v>
      </c>
    </row>
    <row r="4" spans="1:5" ht="15.75" x14ac:dyDescent="0.25">
      <c r="A4" s="83">
        <v>1</v>
      </c>
      <c r="B4" s="83">
        <v>2</v>
      </c>
      <c r="C4" s="83">
        <v>3</v>
      </c>
      <c r="D4" s="83">
        <v>4</v>
      </c>
    </row>
    <row r="5" spans="1:5" ht="15.75" x14ac:dyDescent="0.25">
      <c r="A5" s="83">
        <v>3</v>
      </c>
      <c r="B5" s="83">
        <v>0</v>
      </c>
      <c r="C5" s="83">
        <v>0</v>
      </c>
      <c r="D5" s="83">
        <f>(B5+C5)/A5</f>
        <v>0</v>
      </c>
      <c r="E5" t="s">
        <v>49</v>
      </c>
    </row>
    <row r="6" spans="1:5" ht="15.75" x14ac:dyDescent="0.25">
      <c r="A6" s="82"/>
    </row>
    <row r="7" spans="1:5" ht="15.75" x14ac:dyDescent="0.25">
      <c r="A7" s="82" t="s">
        <v>101</v>
      </c>
    </row>
    <row r="8" spans="1:5" ht="15.75" x14ac:dyDescent="0.25">
      <c r="A8" s="100" t="s">
        <v>102</v>
      </c>
      <c r="B8" s="100" t="s">
        <v>95</v>
      </c>
      <c r="C8" s="83" t="s">
        <v>103</v>
      </c>
    </row>
    <row r="9" spans="1:5" ht="15.75" x14ac:dyDescent="0.25">
      <c r="A9" s="100"/>
      <c r="B9" s="100"/>
      <c r="C9" s="83" t="s">
        <v>104</v>
      </c>
    </row>
    <row r="10" spans="1:5" ht="15.75" x14ac:dyDescent="0.25">
      <c r="A10" s="83">
        <v>1</v>
      </c>
      <c r="B10" s="83">
        <v>2</v>
      </c>
      <c r="C10" s="83">
        <v>3</v>
      </c>
    </row>
    <row r="11" spans="1:5" ht="15.75" x14ac:dyDescent="0.25">
      <c r="A11" s="83">
        <v>3</v>
      </c>
      <c r="B11" s="83">
        <v>4</v>
      </c>
      <c r="C11" s="83">
        <f>A11/B11</f>
        <v>0.75</v>
      </c>
    </row>
    <row r="13" spans="1:5" x14ac:dyDescent="0.25">
      <c r="A13" t="s">
        <v>106</v>
      </c>
    </row>
    <row r="14" spans="1:5" x14ac:dyDescent="0.25">
      <c r="A14" t="s">
        <v>107</v>
      </c>
    </row>
  </sheetData>
  <mergeCells count="4">
    <mergeCell ref="A2:A3"/>
    <mergeCell ref="B2:C2"/>
    <mergeCell ref="A8:A9"/>
    <mergeCell ref="B8: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2022-04-18T11:36:51Z</cp:lastPrinted>
  <dcterms:created xsi:type="dcterms:W3CDTF">2016-01-22T12:00:45Z</dcterms:created>
  <dcterms:modified xsi:type="dcterms:W3CDTF">2022-08-11T08:28:31Z</dcterms:modified>
</cp:coreProperties>
</file>