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Мои документы\Отчет по программам\за 2022 год\Физкультура\"/>
    </mc:Choice>
  </mc:AlternateContent>
  <bookViews>
    <workbookView xWindow="0" yWindow="0" windowWidth="28800" windowHeight="11730"/>
  </bookViews>
  <sheets>
    <sheet name="Анкета" sheetId="1" r:id="rId1"/>
    <sheet name="Пояснения по показателям" sheetId="2" r:id="rId2"/>
  </sheets>
  <calcPr calcId="162913"/>
</workbook>
</file>

<file path=xl/calcChain.xml><?xml version="1.0" encoding="utf-8"?>
<calcChain xmlns="http://schemas.openxmlformats.org/spreadsheetml/2006/main">
  <c r="E24" i="1" l="1"/>
  <c r="C12" i="2"/>
  <c r="C11" i="2" l="1"/>
  <c r="F7" i="1" l="1"/>
  <c r="D5" i="2" l="1"/>
  <c r="F24" i="1" l="1"/>
  <c r="G24" i="1" s="1"/>
  <c r="F23" i="1"/>
  <c r="G23" i="1" s="1"/>
  <c r="F18" i="1" l="1"/>
  <c r="G18" i="1" s="1"/>
  <c r="F19" i="1"/>
  <c r="G19" i="1" s="1"/>
  <c r="F20" i="1"/>
  <c r="G20" i="1" s="1"/>
  <c r="F21" i="1" l="1"/>
  <c r="G21" i="1" l="1"/>
  <c r="G17" i="1" s="1"/>
  <c r="F17" i="1"/>
  <c r="F15" i="1"/>
  <c r="F14" i="1"/>
  <c r="F13" i="1"/>
  <c r="F12" i="1"/>
  <c r="F11" i="1"/>
  <c r="F9" i="1"/>
  <c r="F8" i="1"/>
  <c r="F6" i="1"/>
  <c r="F22" i="1" l="1"/>
  <c r="G22" i="1" l="1"/>
  <c r="G12" i="1"/>
  <c r="G6" i="1" l="1"/>
  <c r="G15" i="1"/>
  <c r="G14" i="1"/>
  <c r="G13" i="1"/>
  <c r="G11" i="1"/>
  <c r="G9" i="1"/>
  <c r="G8" i="1"/>
  <c r="G7" i="1"/>
  <c r="G5" i="1" l="1"/>
  <c r="G10" i="1"/>
  <c r="F10" i="1"/>
  <c r="F5" i="1"/>
  <c r="G28" i="1" l="1"/>
  <c r="D32" i="1" s="1"/>
  <c r="F28" i="1"/>
</calcChain>
</file>

<file path=xl/sharedStrings.xml><?xml version="1.0" encoding="utf-8"?>
<sst xmlns="http://schemas.openxmlformats.org/spreadsheetml/2006/main" count="145" uniqueCount="111">
  <si>
    <t>№ п/п</t>
  </si>
  <si>
    <t xml:space="preserve">Вопросы для оценки </t>
  </si>
  <si>
    <t>Методика определения ответа</t>
  </si>
  <si>
    <t>Эксперт</t>
  </si>
  <si>
    <t>Итоги оценки</t>
  </si>
  <si>
    <t>Блок 1. Качество формирования</t>
  </si>
  <si>
    <t>Раздел 1. Цели и «конструкция» (структуры) программы</t>
  </si>
  <si>
    <t>1.2.</t>
  </si>
  <si>
    <t>1.1.</t>
  </si>
  <si>
    <t>1.3.</t>
  </si>
  <si>
    <t>1.4.</t>
  </si>
  <si>
    <t>Обеспечена ли взаимосвязь задач и целевых индикаторов и показателей каждой подпрограммы, исключено ли дублирование взаимосвязи этих целевых индикаторов и показателей и с другими задачами</t>
  </si>
  <si>
    <t>Раздел 2. Качество планирования</t>
  </si>
  <si>
    <t>2.1.</t>
  </si>
  <si>
    <t>2.2.</t>
  </si>
  <si>
    <t>2.3.</t>
  </si>
  <si>
    <t>2.4.</t>
  </si>
  <si>
    <t>2.5.</t>
  </si>
  <si>
    <t>Блок 2. Эффективность реализации</t>
  </si>
  <si>
    <t>Раздел 3. Качество управления программой</t>
  </si>
  <si>
    <t>3.1.</t>
  </si>
  <si>
    <t>3.2.</t>
  </si>
  <si>
    <t>3.3.</t>
  </si>
  <si>
    <t>3.4.</t>
  </si>
  <si>
    <t>Раздел 4. Достигнутые результаты</t>
  </si>
  <si>
    <t>4.1.</t>
  </si>
  <si>
    <t>4.2.</t>
  </si>
  <si>
    <t>ИТОГО:</t>
  </si>
  <si>
    <t>Эффективна</t>
  </si>
  <si>
    <t>Умеренно эффективна</t>
  </si>
  <si>
    <t>Адекватна</t>
  </si>
  <si>
    <t>Неэффективна</t>
  </si>
  <si>
    <t>Результат оценки эффективности государственной программы за отчетный год</t>
  </si>
  <si>
    <t>X</t>
  </si>
  <si>
    <t>Достаточно ли состава основных мероприятий, направленных на решение конкретной задачи подпрограммы</t>
  </si>
  <si>
    <t>Результаты отсутствуют</t>
  </si>
  <si>
    <t>Результаты не проявлены</t>
  </si>
  <si>
    <t>Соответствует ли цель программы Стратегии социально-экономического развития Республики Коми (далее- Стратегия)</t>
  </si>
  <si>
    <t>Экспертиза задач и целевых индикаторов и показателей каждой подпрограммы на основании таблицы "Перечень и сведения о целевых индикаторах и показателях государственной программы, подпрограмм".
Ответ "Да" - имеется целевой индикатор и показатель по каждой задаче подпрограммы и он не является целевым индикатором и показателем по другим задачам</t>
  </si>
  <si>
    <t>Вывод*</t>
  </si>
  <si>
    <t>Балл
(0 или 1)</t>
  </si>
  <si>
    <t>Итоговая оценка программы (в процентах)</t>
  </si>
  <si>
    <t>Качественная оценка программы</t>
  </si>
  <si>
    <t>Ответ (Да/нет, коэффициент исполнения) &lt;12&gt;</t>
  </si>
  <si>
    <t>90-100</t>
  </si>
  <si>
    <t>80-89,99</t>
  </si>
  <si>
    <t>65-79,99</t>
  </si>
  <si>
    <t>0-64,99</t>
  </si>
  <si>
    <t>да</t>
  </si>
  <si>
    <t>нет</t>
  </si>
  <si>
    <t>Обеспечены ли требования по открытости и прозрачности информации об исполнении муниципальной программы</t>
  </si>
  <si>
    <t xml:space="preserve">Изучение таблицы «Перечень и сведения о целевых индикаторах и показателях муниципальной программы».
Ответ «Да» - отсутствует 10 и более % целевых индикаторов (показателей) от общего их количества, имеющих уровень расхождений фактических и плановых значений более 30% (больше или меньше), что определяется путем отношения количества целевых индикаторов (показателей), имеющих указанные расхождения, к общему количеству целевых индикаторов (показателей) &lt;***&gt;
</t>
  </si>
  <si>
    <t>Отражены ли региональные проекты в качестве основных мероприятий муниципальной программы</t>
  </si>
  <si>
    <t xml:space="preserve">Сравнение цели муниципальной программы и задачи блока, отраженной в разделе Стратегии, содержащем цели и задачи социально-экономического развития муниципального района «Ижемский».
Ответ «Да» - при соответствии цели программы и задачи блока
</t>
  </si>
  <si>
    <t>Соответствуют ли целевые индикаторы (показатели) муниципальной программы, предусмотренные на отчетный год, плановым значениям целевых индикаторов (показателей) Стратегии</t>
  </si>
  <si>
    <t xml:space="preserve">Сравнение целевых индикаторов (показателей) муниципальной программы в таблице «Перечень и сведения о целевых индикаторах и показателях муниципальной программы» с плановым значением таблицы целевых индикаторов (показателей), установленных для достижения целей Стратегии.
Ответ «Да» - значения целевых индикаторов (показателей) муниципальной программы, предусмотренные на отчетный год, соответствуют значениям целевых индикаторов (показателей), установленных для достижения целей Стратегии либо имеют позитивное изменение по сравнению со значениями целевых индикаторов (показателей) в Стратегии
</t>
  </si>
  <si>
    <t>Имеются ли для каждой задачи муниципальной программы/подпрограммы соответствующие ей целевые индикаторы (показатели) программы</t>
  </si>
  <si>
    <t xml:space="preserve">Экспертиза целевых индикаторов (показателей) муниципальной программы на основании таблицы «Перечень и сведения о целевых индикаторах и показателях муниципальной программы».
Ответ «Да» - по каждой задаче программы/подпрограммы имеется целевой индикатор (показатель), отражающий ее решение
</t>
  </si>
  <si>
    <t xml:space="preserve">Изучение «Комплексного плана действий по реализации муниципальной программы».
Ответ «Да» - по каждой задаче подпрограммы имеются основные мероприятия, обеспечивающие достижение цели и решение задач муниципальной программы (подпрограммы), также в рамках каждого основного мероприятия имеется комплекс необходимых мероприятий (не менее двух действующих мероприятий (за исключением основных мероприятий, реализуемых в рамках проектной деятельности, а также обеспечивающей подпрограммы)
</t>
  </si>
  <si>
    <t>Отсутствует ли 10 и более % целевых индикаторов (показателей) от общего их количества, имеющих уровень расхождений фактических и плановых значений более 30%</t>
  </si>
  <si>
    <t xml:space="preserve">Изучение таблицы 1 «Перечень и характеристики основных мероприятий муниципальной программы и ведомственных целевых программ» и паспортов региональных проектов.
Ответ «Да» - в муниципальной программе содержатся соответствующие региональные проекты в качестве ее основных мероприятий, в рамках которых муниципальному образованию предусмотрены субсидии
</t>
  </si>
  <si>
    <t>Отражены ли «конечные» количественные показатели, характеризующие общественно значимый социально-экономический эффект</t>
  </si>
  <si>
    <t xml:space="preserve">Изучение позиции «Ожидаемые результаты реализации муниципальной программы» паспорта муниципальной программы.
Ответ «Да» - в паспорте программы/подпрограммы отражены «конечные» количественные показатели, характеризующие общественно значимый социально-экономический эффект
</t>
  </si>
  <si>
    <t>Соответствуют ли показатели муниципальных услуг муниципальных заданий целевым индикаторам (показателям) подпрограмм (не менее одного)</t>
  </si>
  <si>
    <t xml:space="preserve">Изучение «Отчета о выполнении сводных показателей муниципальных заданий на оказание муниципальных услуг (работ) муниципальными учреждениями по муниципальной программе».
Ответ «Да» - если показатели муниципальных заданий на оказание муниципальных услуг соответствуют целевым показателям (индикаторам) подпрограмм (не менее одного), если отсутствуют муниципальные задания
</t>
  </si>
  <si>
    <t>(20% / 4 x (нет - 0 или да - 1)</t>
  </si>
  <si>
    <t>(20% / 4 x (нет - 0 или да - 1))</t>
  </si>
  <si>
    <t>(10% / 5 x (нет - 0 или да - 1)) (1/5 - 2%)</t>
  </si>
  <si>
    <t>Установлены и соблюдены ли сроки выполнения основных мероприятий и контрольных событий в «Комплексном плане действий по реализации муниципальной программы»</t>
  </si>
  <si>
    <t xml:space="preserve">Изучение «Комплексного плана действий по реализации муниципальной программы».
Ответ «Да» - установлены и соблюдены сроки выполнения основных мероприятий и контрольных событий
</t>
  </si>
  <si>
    <t>Соблюдены ли сроки приведения муниципальной программы в соответствие с решением о бюджете муниципального района «Ижемский»</t>
  </si>
  <si>
    <t xml:space="preserve">Изучение правовых актов об утверждении бюджета муниципального района «Ижемский» (или о внесении изменений) и правовых актов о внесении изменений в муниципальную программу.
Ответ «Да» - муниципальная программа приведена в соответствие с решением о бюджете муниципального района «Ижемский» на очередной финансовый год и плановый период в сроки и порядке, установленном бюджетным законодательством
</t>
  </si>
  <si>
    <t xml:space="preserve">Изучение информации о реализации программы, размещенной на официальном сайте администрации муниципального района «Ижемский» в сети Интернет.
Ответ «Да» - обеспечено рассмотрение годового отчета (доклада) о ходе реализации и оценке эффективности реализации муниципальной программы за предыдущий отчетному году год и на официальном сайте администрации муниципального района «Ижемский» размещены:
- муниципальные правовые акты об утверждении муниципальной программы и о внесении изменений в муниципальную программу в отчетном году;
- годовой отчет (доклад) о ходе реализации и оценке эффективности реализации муниципальной программы за предыдущий отчетному году год;
- «Комплексный план действий по реализации муниципальной программы на отчетный финансовый год» (все версии с учетом изменений, вносимых в комплексный план в течение отчетного года, в том числе с учетом последней редакции бюджета муниципального района «Ижемский» на отчетный год);
- данные мониторинга реализации муниципальной программы в отчетном году
</t>
  </si>
  <si>
    <t>Отсутствуют ли случаи нарушений в ходе реализации муниципальной программы, повлекших применение санкций (правовые последствия нарушения бюджетного законодательства Российской Федерации и иных нормативных правовых актов, регулирующих бюджетные правоотношения), выявленных при проведении внутреннего муниципального финансового контроля</t>
  </si>
  <si>
    <t xml:space="preserve">Изучение актов проведенных контрольных мероприятий.
Ответ «Да» - случаи нарушений, повлекших применение санкций, в ходе реализации муниципальной программы при проведении внутреннего муниципального финансового контроля не выявлены (отсутствуют случаи вынесения в отношении ответственных исполнителей, соисполнителей, участников муниципальной программы (их подведомственной сети) актов административного реагирования (представления, предписания, уведомления о применении бюджетных мер принуждения, постановления о назначении административного наказания))
</t>
  </si>
  <si>
    <t>Какая степень достижения плановых значений целевых индикаторов (показателей), характеризующих достижение цели и решение задач программы/подпрограмм</t>
  </si>
  <si>
    <t xml:space="preserve">Изучение данных таблицы «Перечень и сведения о целевых индикаторах и показателях муниципальной программы».
Определяется показатель степени достижения плановых значений целевых показателей (индикаторов), характеризующих достижение цели и решение задач программы (подпрограммы) (ИЦ, ИЗ), а также целевых индикаторов и показателей основных мероприятий (ИМ) по которым не предусмотрено финансирование, за год путем отношения количества целевых показателей (индикаторов), по которым достигнуты плановые значения, к количеству запланированных целевых показателей (индикаторов) (в расчет не берутся целевые показатели и индикаторы, характеризующие достижение цели и решение задач программы/подпрограммы, включенные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t>
  </si>
  <si>
    <t>Как эффективно расходовались средства бюджета муниципального района «Ижемский», предусмотренные для финансирования муниципальной программы</t>
  </si>
  <si>
    <t xml:space="preserve">Изучение данных таблицы
«Комплексного плана действий по реализации муниципальной программы», «Ресурсное обеспечение и прогнозная (справочная) оценка расходов бюджета муниципального района «Ижемский» на реализацию целей муниципальной программы (с учетом средств межбюджетных трансфертов)» и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По показателю эффективности использования средств бюджета в случае, если итоговый коэффициент более 1, расчетный балл будет равен 1
Где S = 2 при условии отсутствия установленного(ых) показателя(ей)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иначе S = 3
</t>
  </si>
  <si>
    <t xml:space="preserve">б) степень соответствия запланированному уровню расходов из бюджета муниципального района «Ижемский» (отношение фактических и плановых объемов финансирования муниципальной программы на конец отчетного года)
</t>
  </si>
  <si>
    <t xml:space="preserve">в) степень достижения плановых значений показателей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Определяется путем отношения количества целевых показателей и индикаторов, включенных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по которым достигнуты плановые значения, к количеству запланированных целевых индикаторов и показателей, включенных в вышеуказанную таблицу.
При отсутствии установленного(ых) показателя(ей)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расчетный балл Ц3 принимает значение «0»
</t>
  </si>
  <si>
    <t xml:space="preserve">&lt;*&gt; таблица представляется в формате Excel;
&lt;**&gt; специалисты, проводящие экспертизу отчетов о ходе реализации и оценке эффективности муниципальных программ, представленных ответственными исполнителями программ;
&lt;***&gt; по итогам оценки в расчет не включаются целевые индикаторы (показатели), невыполнение которых обусловлено (допускается) принятыми правовыми актами Российской Федерации и Республики Коми (законы, постановления, распоряжения), муниципальными актами (решения, постановления, распоряжения) в Республике Коми в связи с экономической ситуацией, вызванной распространением коронавирусной инфекции COVID-19.
</t>
  </si>
  <si>
    <t>Соответствие баллов качественной оценке</t>
  </si>
  <si>
    <t>Таблица 2</t>
  </si>
  <si>
    <t xml:space="preserve">Отдел
экономики
</t>
  </si>
  <si>
    <t>Финансовое управление</t>
  </si>
  <si>
    <t>(50% /2)</t>
  </si>
  <si>
    <t xml:space="preserve">&lt;*&gt; Отражается Экспертом (отдел экономики) в сводном годовом отчете (докладе) о ходе реализации и оценке эффективности реализации муниципальной программы;
&lt;**&gt; оценка динамики изменений исполнения муниципальной программы по сравнению с предыдущим годом. 
</t>
  </si>
  <si>
    <t>Цели и приоритеты по муниципальной программе расставлены верно, механизмы и инструменты управления муниципальной программой привели к достижению запланированных результатов</t>
  </si>
  <si>
    <t>В целом муниципальная программа поставила перед собой четкие цели и приоритеты, является хорошо управляемой системой, но стоит обратить внимание на механизмы и инструменты по достижению ее цели,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&lt;**&gt;</t>
  </si>
  <si>
    <t>По муниципальной программе наблюдается «информационный разрыв» между первичными элементами (целью, задачами, мероприятиями, индикаторами/показателями), также для достижения лучших результатов необходимо пересмотреть механизмы и инструменты по достижению цели, а также провести мероприятия,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&lt;**&gt;</t>
  </si>
  <si>
    <t>Муниципальная программа не смогла достичь запланированных результатов из-за слабости муниципальной программы,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годом&lt;**&gt;, и требует пересмотра в части структуры и объемов ее финансирования из бюджета муниципального образования</t>
  </si>
  <si>
    <t>В результате оценки выявлена ошибка репрезентативности,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объемов ее финансирования из бюджета муниципального образования</t>
  </si>
  <si>
    <t xml:space="preserve">Анкета
для оценки эффективности муниципальной программы «Развитие физической культуры и спорта»
</t>
  </si>
  <si>
    <t>Вопрос 2.2. (не учитываются показатели, на значения которых повлияли ограничения по COVID-19)</t>
  </si>
  <si>
    <t>Показатели по МП, всего</t>
  </si>
  <si>
    <t>Расхождения более 30%</t>
  </si>
  <si>
    <t>Значение по 2.2.</t>
  </si>
  <si>
    <t>4=(2+3)/1</t>
  </si>
  <si>
    <t>отрицательная динамика</t>
  </si>
  <si>
    <t>положительная динамика</t>
  </si>
  <si>
    <t>Вопрос 4.1. (не учитываются показатели по Соглашениям, региональным проектам)</t>
  </si>
  <si>
    <t>Показатель (положит.динамика)</t>
  </si>
  <si>
    <t>Значение по 4.1.</t>
  </si>
  <si>
    <t>3=1/2</t>
  </si>
  <si>
    <t>Всего показателей 17</t>
  </si>
  <si>
    <t>4.1 (без Соглашений) 13</t>
  </si>
  <si>
    <t xml:space="preserve">а) степень достижения плановых значений целевых показателей и индикаторов основных мероприятий, по которым предусмотрено финансирование из бюджета муниципального района «Ижемский» (определяется показатель степени достижения плановых значений целевых показателей и индикаторов основных мероприятий (ИМ) за год путем отношения количества целевых показателей и индикаторов и по которым достигнуты плановые значения, к количеству запланированных целевых показателей и индикаторов (в расчет не берутся целевые показатели и индикаторы, включенные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t>
  </si>
  <si>
    <t xml:space="preserve">денеж </t>
  </si>
  <si>
    <t>а)</t>
  </si>
  <si>
    <t>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</si>
</sst>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00000"/>
    <numFmt numFmtId="166" formatCode="0.0"/>
  </numFmts>
  <fonts count="22" x14ac:knownFonts="1">
    <font>
      <sz val="11"/>
      <color theme="1"/>
      <name val="Calibri"/>
      <family val="2"/>
      <charset val="204"/>
      <scheme val="minor"/>
    </font>
    <font>
      <b/>
      <sz val="12"/>
      <name val="Times New Roman"/>
      <family val="1"/>
      <charset val="204"/>
    </font>
    <font>
      <sz val="11"/>
      <name val="Times New Roman"/>
      <family val="1"/>
      <charset val="204"/>
    </font>
    <font>
      <sz val="12"/>
      <name val="Times New Roman"/>
      <family val="1"/>
      <charset val="204"/>
    </font>
    <font>
      <b/>
      <i/>
      <sz val="12"/>
      <name val="Times New Roman"/>
      <family val="1"/>
      <charset val="204"/>
    </font>
    <font>
      <sz val="11"/>
      <name val="Calibri"/>
      <family val="2"/>
      <charset val="204"/>
      <scheme val="minor"/>
    </font>
    <font>
      <b/>
      <sz val="14"/>
      <name val="Times New Roman"/>
      <family val="1"/>
      <charset val="204"/>
    </font>
    <font>
      <b/>
      <sz val="13"/>
      <name val="Times New Roman"/>
      <family val="1"/>
      <charset val="204"/>
    </font>
    <font>
      <b/>
      <sz val="11"/>
      <name val="Times New Roman"/>
      <family val="1"/>
      <charset val="204"/>
    </font>
    <font>
      <sz val="11"/>
      <color rgb="FF0070C0"/>
      <name val="Calibri"/>
      <family val="2"/>
      <charset val="204"/>
      <scheme val="minor"/>
    </font>
    <font>
      <sz val="11"/>
      <color theme="1"/>
      <name val="Times New Roman"/>
      <family val="1"/>
      <charset val="204"/>
    </font>
    <font>
      <sz val="11"/>
      <color theme="1"/>
      <name val="Calibri"/>
      <family val="2"/>
      <charset val="204"/>
      <scheme val="minor"/>
    </font>
    <font>
      <sz val="11"/>
      <color indexed="8"/>
      <name val="Calibri"/>
      <family val="2"/>
      <charset val="204"/>
    </font>
    <font>
      <b/>
      <sz val="11"/>
      <color indexed="8"/>
      <name val="Times New Roman"/>
      <family val="1"/>
      <charset val="204"/>
    </font>
    <font>
      <b/>
      <i/>
      <sz val="11"/>
      <color indexed="8"/>
      <name val="Times New Roman"/>
      <family val="1"/>
      <charset val="204"/>
    </font>
    <font>
      <b/>
      <i/>
      <sz val="11"/>
      <color indexed="10"/>
      <name val="Times New Roman"/>
      <family val="1"/>
      <charset val="204"/>
    </font>
    <font>
      <b/>
      <i/>
      <sz val="11"/>
      <name val="Times New Roman"/>
      <family val="1"/>
      <charset val="204"/>
    </font>
    <font>
      <sz val="10"/>
      <name val="Arial Cyr"/>
      <charset val="204"/>
    </font>
    <font>
      <sz val="11"/>
      <color indexed="8"/>
      <name val="Times New Roman"/>
      <family val="1"/>
      <charset val="204"/>
    </font>
    <font>
      <sz val="12"/>
      <name val="Calibri"/>
      <family val="2"/>
      <charset val="204"/>
      <scheme val="minor"/>
    </font>
    <font>
      <b/>
      <i/>
      <sz val="12"/>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4">
    <xf numFmtId="0" fontId="0" fillId="0" borderId="0"/>
    <xf numFmtId="9" fontId="11" fillId="0" borderId="0" applyFont="0" applyFill="0" applyBorder="0" applyAlignment="0" applyProtection="0"/>
    <xf numFmtId="0" fontId="12" fillId="0" borderId="0"/>
    <xf numFmtId="0" fontId="17" fillId="0" borderId="0"/>
  </cellStyleXfs>
  <cellXfs count="94">
    <xf numFmtId="0" fontId="0" fillId="0" borderId="0" xfId="0"/>
    <xf numFmtId="1" fontId="4" fillId="0" borderId="1" xfId="0" applyNumberFormat="1" applyFont="1" applyBorder="1" applyAlignment="1">
      <alignment horizontal="center" vertical="top" wrapText="1"/>
    </xf>
    <xf numFmtId="10" fontId="4" fillId="0" borderId="1" xfId="0" applyNumberFormat="1" applyFont="1" applyBorder="1" applyAlignment="1">
      <alignment horizontal="center" vertical="top" wrapText="1"/>
    </xf>
    <xf numFmtId="0" fontId="2" fillId="0" borderId="0" xfId="0" applyFont="1" applyBorder="1"/>
    <xf numFmtId="0" fontId="2" fillId="0" borderId="1" xfId="0" applyFont="1" applyBorder="1" applyAlignment="1">
      <alignment horizontal="justify" vertical="top" wrapText="1"/>
    </xf>
    <xf numFmtId="0" fontId="5" fillId="0" borderId="0" xfId="0" applyFont="1"/>
    <xf numFmtId="0" fontId="2" fillId="0" borderId="1" xfId="0" applyFont="1" applyBorder="1" applyAlignment="1">
      <alignment horizontal="center" vertical="center" wrapText="1"/>
    </xf>
    <xf numFmtId="0" fontId="1" fillId="0" borderId="1" xfId="0" applyFont="1" applyBorder="1" applyAlignment="1">
      <alignment vertical="top" wrapText="1"/>
    </xf>
    <xf numFmtId="0" fontId="4" fillId="0" borderId="1" xfId="0" applyFont="1" applyBorder="1" applyAlignment="1">
      <alignment vertical="top" wrapText="1"/>
    </xf>
    <xf numFmtId="16" fontId="2" fillId="0" borderId="1" xfId="0" applyNumberFormat="1" applyFont="1" applyBorder="1" applyAlignment="1">
      <alignment horizontal="center" vertical="top" wrapText="1"/>
    </xf>
    <xf numFmtId="0" fontId="2" fillId="0" borderId="1" xfId="0" applyFont="1" applyBorder="1" applyAlignment="1">
      <alignment horizontal="center" vertical="top" wrapText="1"/>
    </xf>
    <xf numFmtId="10" fontId="1" fillId="0" borderId="1" xfId="0" applyNumberFormat="1" applyFont="1" applyBorder="1" applyAlignment="1">
      <alignment horizontal="center" vertical="top"/>
    </xf>
    <xf numFmtId="0" fontId="2" fillId="0" borderId="1" xfId="0" applyFont="1" applyFill="1" applyBorder="1" applyAlignment="1">
      <alignment horizontal="justify" vertical="top" wrapText="1"/>
    </xf>
    <xf numFmtId="0" fontId="8" fillId="2" borderId="1" xfId="0" applyFont="1" applyFill="1" applyBorder="1" applyAlignment="1">
      <alignment horizontal="center" vertical="center" wrapText="1"/>
    </xf>
    <xf numFmtId="0" fontId="9" fillId="0" borderId="0" xfId="0" applyFont="1"/>
    <xf numFmtId="0" fontId="4" fillId="0" borderId="1" xfId="0" applyFont="1" applyFill="1" applyBorder="1" applyAlignment="1">
      <alignment horizontal="center" vertical="top" wrapText="1"/>
    </xf>
    <xf numFmtId="1" fontId="4" fillId="0" borderId="1" xfId="0" applyNumberFormat="1" applyFont="1" applyFill="1" applyBorder="1" applyAlignment="1">
      <alignment horizontal="center" vertical="top" wrapText="1"/>
    </xf>
    <xf numFmtId="10" fontId="4" fillId="0" borderId="1" xfId="0" applyNumberFormat="1" applyFont="1" applyFill="1" applyBorder="1" applyAlignment="1">
      <alignment horizontal="center" vertical="top" wrapText="1"/>
    </xf>
    <xf numFmtId="10" fontId="1" fillId="0" borderId="1" xfId="0" applyNumberFormat="1" applyFont="1" applyFill="1" applyBorder="1" applyAlignment="1">
      <alignment horizontal="center" vertical="top"/>
    </xf>
    <xf numFmtId="0" fontId="2" fillId="0" borderId="1" xfId="0" applyFont="1" applyFill="1" applyBorder="1" applyAlignment="1">
      <alignment horizontal="center" vertical="top" wrapText="1"/>
    </xf>
    <xf numFmtId="0" fontId="2" fillId="0" borderId="1" xfId="0" applyFont="1" applyFill="1" applyBorder="1" applyAlignment="1">
      <alignment horizontal="center"/>
    </xf>
    <xf numFmtId="10" fontId="1" fillId="0" borderId="1" xfId="0" applyNumberFormat="1" applyFont="1" applyFill="1" applyBorder="1" applyAlignment="1">
      <alignment horizontal="center"/>
    </xf>
    <xf numFmtId="0" fontId="2" fillId="0" borderId="1" xfId="0" applyFont="1" applyFill="1" applyBorder="1" applyAlignment="1">
      <alignment horizontal="center" vertical="center" wrapText="1"/>
    </xf>
    <xf numFmtId="0" fontId="4" fillId="0" borderId="1" xfId="0" applyFont="1" applyFill="1" applyBorder="1" applyAlignment="1">
      <alignment vertical="top" wrapText="1"/>
    </xf>
    <xf numFmtId="0" fontId="2" fillId="0" borderId="3" xfId="0" applyFont="1" applyFill="1" applyBorder="1" applyAlignment="1">
      <alignment horizontal="justify" vertical="top" wrapText="1"/>
    </xf>
    <xf numFmtId="0" fontId="10" fillId="0" borderId="1" xfId="0" applyFont="1" applyFill="1" applyBorder="1" applyAlignment="1">
      <alignment horizontal="justify" vertical="top" wrapText="1"/>
    </xf>
    <xf numFmtId="0" fontId="1" fillId="0" borderId="1" xfId="0" applyFont="1" applyFill="1" applyBorder="1"/>
    <xf numFmtId="0" fontId="5" fillId="0" borderId="0" xfId="0" applyFont="1" applyFill="1"/>
    <xf numFmtId="0" fontId="8"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9" fillId="0" borderId="0" xfId="0" applyFont="1" applyFill="1"/>
    <xf numFmtId="0" fontId="2" fillId="0" borderId="1" xfId="0" applyFont="1" applyBorder="1" applyAlignment="1">
      <alignment horizontal="justify" vertical="top" wrapText="1"/>
    </xf>
    <xf numFmtId="0" fontId="2" fillId="0" borderId="0" xfId="0" applyFont="1" applyFill="1" applyBorder="1" applyAlignment="1">
      <alignment horizontal="center"/>
    </xf>
    <xf numFmtId="0" fontId="6" fillId="0" borderId="1" xfId="0" applyFont="1" applyFill="1" applyBorder="1" applyAlignment="1">
      <alignment vertical="top" wrapText="1"/>
    </xf>
    <xf numFmtId="0" fontId="7" fillId="0" borderId="1" xfId="0" applyFont="1" applyFill="1" applyBorder="1" applyAlignment="1">
      <alignment vertical="top" wrapText="1"/>
    </xf>
    <xf numFmtId="166" fontId="6" fillId="0" borderId="1" xfId="0" applyNumberFormat="1" applyFont="1" applyFill="1" applyBorder="1" applyAlignment="1">
      <alignment vertical="top" wrapText="1"/>
    </xf>
    <xf numFmtId="0" fontId="7" fillId="0" borderId="1" xfId="0" applyFont="1" applyFill="1" applyBorder="1" applyAlignment="1">
      <alignment horizontal="center" vertical="top" wrapText="1"/>
    </xf>
    <xf numFmtId="10" fontId="7" fillId="0" borderId="1" xfId="0" applyNumberFormat="1" applyFont="1" applyFill="1" applyBorder="1" applyAlignment="1">
      <alignment horizontal="center" vertical="top" wrapText="1"/>
    </xf>
    <xf numFmtId="1" fontId="1" fillId="0" borderId="1" xfId="0" applyNumberFormat="1" applyFont="1" applyFill="1" applyBorder="1" applyAlignment="1">
      <alignment horizontal="center" vertical="top" wrapText="1"/>
    </xf>
    <xf numFmtId="9" fontId="16" fillId="0" borderId="2" xfId="1" applyFont="1" applyFill="1" applyBorder="1" applyAlignment="1">
      <alignment horizontal="center" vertical="top" wrapText="1"/>
    </xf>
    <xf numFmtId="10" fontId="16" fillId="0" borderId="1" xfId="2" applyNumberFormat="1" applyFont="1" applyFill="1" applyBorder="1" applyAlignment="1">
      <alignment horizontal="center" vertical="top" wrapText="1"/>
    </xf>
    <xf numFmtId="0" fontId="1" fillId="0" borderId="0" xfId="0" applyFont="1" applyFill="1" applyBorder="1"/>
    <xf numFmtId="4" fontId="1" fillId="0" borderId="0" xfId="0" applyNumberFormat="1" applyFont="1" applyBorder="1" applyAlignment="1">
      <alignment horizontal="center"/>
    </xf>
    <xf numFmtId="10" fontId="1" fillId="0" borderId="0" xfId="0" applyNumberFormat="1" applyFont="1" applyFill="1" applyBorder="1" applyAlignment="1">
      <alignment horizontal="center"/>
    </xf>
    <xf numFmtId="16" fontId="2"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top" wrapText="1"/>
    </xf>
    <xf numFmtId="0" fontId="15" fillId="0" borderId="2" xfId="2" applyFont="1" applyFill="1" applyBorder="1" applyAlignment="1">
      <alignment horizontal="center" vertical="top" wrapText="1"/>
    </xf>
    <xf numFmtId="49" fontId="2" fillId="0" borderId="1" xfId="2" applyNumberFormat="1" applyFont="1" applyFill="1" applyBorder="1" applyAlignment="1">
      <alignment horizontal="center" vertical="top" wrapText="1"/>
    </xf>
    <xf numFmtId="0" fontId="13" fillId="0" borderId="2" xfId="2" applyFont="1" applyFill="1" applyBorder="1" applyAlignment="1">
      <alignment vertical="top" wrapText="1"/>
    </xf>
    <xf numFmtId="0" fontId="2" fillId="0" borderId="0" xfId="0" applyFont="1" applyFill="1" applyBorder="1"/>
    <xf numFmtId="0" fontId="3" fillId="0" borderId="0" xfId="0" applyFont="1" applyBorder="1"/>
    <xf numFmtId="165" fontId="1" fillId="0" borderId="6" xfId="0" applyNumberFormat="1" applyFont="1" applyFill="1" applyBorder="1" applyAlignment="1">
      <alignment horizontal="centerContinuous" vertical="center"/>
    </xf>
    <xf numFmtId="165" fontId="1" fillId="0" borderId="4" xfId="0" applyNumberFormat="1" applyFont="1" applyFill="1" applyBorder="1" applyAlignment="1">
      <alignment horizontal="centerContinuous" vertical="center"/>
    </xf>
    <xf numFmtId="0" fontId="19" fillId="0" borderId="0" xfId="0" applyFont="1"/>
    <xf numFmtId="0" fontId="1" fillId="0" borderId="0" xfId="0" applyFont="1" applyBorder="1" applyAlignment="1">
      <alignment vertical="top" wrapText="1"/>
    </xf>
    <xf numFmtId="165" fontId="1" fillId="0" borderId="0" xfId="0" applyNumberFormat="1" applyFont="1" applyFill="1" applyBorder="1" applyAlignment="1">
      <alignment horizontal="centerContinuous" vertical="center"/>
    </xf>
    <xf numFmtId="0" fontId="2" fillId="0" borderId="1" xfId="0" applyFont="1" applyFill="1" applyBorder="1" applyAlignment="1">
      <alignment vertical="top" wrapText="1"/>
    </xf>
    <xf numFmtId="0" fontId="2" fillId="0" borderId="1" xfId="0" applyFont="1" applyFill="1" applyBorder="1"/>
    <xf numFmtId="164" fontId="1" fillId="0" borderId="5" xfId="0" applyNumberFormat="1" applyFont="1" applyFill="1" applyBorder="1" applyAlignment="1">
      <alignment horizontal="centerContinuous" vertical="center"/>
    </xf>
    <xf numFmtId="164" fontId="1" fillId="0" borderId="0" xfId="0" applyNumberFormat="1" applyFont="1" applyFill="1" applyBorder="1" applyAlignment="1">
      <alignment horizontal="centerContinuous" vertical="center"/>
    </xf>
    <xf numFmtId="0" fontId="21" fillId="0" borderId="0" xfId="0" applyFont="1" applyAlignment="1">
      <alignment vertical="center"/>
    </xf>
    <xf numFmtId="0" fontId="21"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14" fillId="0" borderId="2" xfId="2" applyFont="1" applyFill="1" applyBorder="1" applyAlignment="1">
      <alignment vertical="top" wrapText="1"/>
    </xf>
    <xf numFmtId="1" fontId="16" fillId="0" borderId="2" xfId="2" applyNumberFormat="1" applyFont="1" applyFill="1" applyBorder="1" applyAlignment="1">
      <alignment horizontal="center" vertical="top" wrapText="1"/>
    </xf>
    <xf numFmtId="0" fontId="17" fillId="0" borderId="0" xfId="3" applyFill="1"/>
    <xf numFmtId="0" fontId="18" fillId="0" borderId="1" xfId="2" applyFont="1" applyFill="1" applyBorder="1" applyAlignment="1">
      <alignment horizontal="center" vertical="top" wrapText="1"/>
    </xf>
    <xf numFmtId="0" fontId="18" fillId="0" borderId="1" xfId="2" applyFont="1" applyFill="1" applyBorder="1" applyAlignment="1">
      <alignment horizontal="justify" vertical="top" wrapText="1"/>
    </xf>
    <xf numFmtId="0" fontId="18" fillId="0" borderId="3" xfId="2" applyFont="1" applyFill="1" applyBorder="1" applyAlignment="1">
      <alignment horizontal="center" vertical="top" wrapText="1"/>
    </xf>
    <xf numFmtId="0" fontId="18" fillId="0" borderId="3" xfId="2" applyFont="1" applyFill="1" applyBorder="1" applyAlignment="1">
      <alignment horizontal="justify" vertical="top" wrapText="1"/>
    </xf>
    <xf numFmtId="0" fontId="2" fillId="0" borderId="1" xfId="2" applyFont="1" applyFill="1" applyBorder="1" applyAlignment="1">
      <alignment horizontal="justify" vertical="top" wrapText="1"/>
    </xf>
    <xf numFmtId="0" fontId="20" fillId="0" borderId="0" xfId="0" applyFont="1" applyFill="1" applyAlignment="1">
      <alignment vertical="top"/>
    </xf>
    <xf numFmtId="4" fontId="4" fillId="0" borderId="1" xfId="0" applyNumberFormat="1"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10" fontId="2"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xf>
    <xf numFmtId="4" fontId="1" fillId="0" borderId="0" xfId="0" applyNumberFormat="1" applyFont="1" applyFill="1" applyBorder="1" applyAlignment="1">
      <alignment horizontal="center"/>
    </xf>
    <xf numFmtId="0" fontId="7" fillId="0" borderId="0" xfId="0" applyFont="1" applyAlignment="1">
      <alignment horizontal="center" vertical="top" wrapText="1"/>
    </xf>
    <xf numFmtId="0" fontId="8" fillId="0" borderId="5" xfId="0" applyFont="1" applyBorder="1" applyAlignment="1">
      <alignment horizontal="center" vertical="top" wrapText="1"/>
    </xf>
    <xf numFmtId="0" fontId="8" fillId="0" borderId="6" xfId="0" applyFont="1" applyBorder="1" applyAlignment="1">
      <alignment horizontal="center" vertical="top" wrapText="1"/>
    </xf>
    <xf numFmtId="0" fontId="8" fillId="0" borderId="4" xfId="0" applyFont="1" applyBorder="1" applyAlignment="1">
      <alignment horizontal="center" vertical="top" wrapText="1"/>
    </xf>
    <xf numFmtId="0" fontId="2" fillId="0" borderId="1" xfId="0" applyFont="1" applyBorder="1" applyAlignment="1">
      <alignment horizontal="justify" vertical="top" wrapText="1"/>
    </xf>
    <xf numFmtId="0" fontId="1" fillId="0" borderId="1" xfId="0" applyFont="1" applyBorder="1" applyAlignment="1">
      <alignment vertical="top" wrapText="1"/>
    </xf>
    <xf numFmtId="0" fontId="2" fillId="0" borderId="2"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2" xfId="0" applyFont="1" applyFill="1" applyBorder="1" applyAlignment="1">
      <alignment horizontal="justify" vertical="top" wrapText="1"/>
    </xf>
    <xf numFmtId="0" fontId="2" fillId="0" borderId="7" xfId="0" applyFont="1" applyFill="1" applyBorder="1" applyAlignment="1">
      <alignment horizontal="justify" vertical="top" wrapText="1"/>
    </xf>
    <xf numFmtId="0" fontId="2" fillId="0" borderId="3" xfId="0" applyFont="1" applyFill="1" applyBorder="1" applyAlignment="1">
      <alignment horizontal="justify" vertical="top" wrapText="1"/>
    </xf>
    <xf numFmtId="0" fontId="2" fillId="0" borderId="0" xfId="0" applyFont="1" applyBorder="1" applyAlignment="1">
      <alignment horizontal="left" wrapText="1"/>
    </xf>
    <xf numFmtId="0" fontId="3" fillId="0" borderId="0" xfId="0" applyFont="1" applyFill="1" applyAlignment="1">
      <alignment horizontal="right"/>
    </xf>
    <xf numFmtId="0" fontId="2" fillId="2" borderId="8" xfId="0" applyFont="1" applyFill="1" applyBorder="1" applyAlignment="1">
      <alignment horizontal="left" vertical="top" wrapText="1"/>
    </xf>
    <xf numFmtId="0" fontId="7" fillId="0" borderId="0" xfId="0" applyFont="1" applyFill="1" applyBorder="1" applyAlignment="1">
      <alignment horizontal="center" vertical="top" wrapText="1"/>
    </xf>
    <xf numFmtId="0" fontId="21" fillId="0" borderId="1" xfId="0" applyFont="1" applyBorder="1" applyAlignment="1">
      <alignment horizontal="center" vertical="center" wrapText="1"/>
    </xf>
  </cellXfs>
  <cellStyles count="4">
    <cellStyle name="Обычный" xfId="0" builtinId="0"/>
    <cellStyle name="Обычный 2" xfId="3"/>
    <cellStyle name="Обычный_Лист1"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9"/>
  <sheetViews>
    <sheetView tabSelected="1" topLeftCell="A22" workbookViewId="0">
      <selection activeCell="M23" sqref="M23"/>
    </sheetView>
  </sheetViews>
  <sheetFormatPr defaultRowHeight="15" x14ac:dyDescent="0.25"/>
  <cols>
    <col min="1" max="1" width="8.42578125" style="14" customWidth="1"/>
    <col min="2" max="2" width="40.7109375" style="14" customWidth="1"/>
    <col min="3" max="3" width="75.28515625" style="30" customWidth="1"/>
    <col min="4" max="4" width="16.85546875" style="30" customWidth="1"/>
    <col min="5" max="5" width="15.42578125" style="30" customWidth="1"/>
    <col min="6" max="6" width="10.5703125" style="14" customWidth="1"/>
    <col min="7" max="7" width="11" style="14" customWidth="1"/>
    <col min="8" max="16384" width="9.140625" style="14"/>
  </cols>
  <sheetData>
    <row r="1" spans="1:7" ht="39.75" customHeight="1" x14ac:dyDescent="0.25">
      <c r="A1" s="77" t="s">
        <v>93</v>
      </c>
      <c r="B1" s="77"/>
      <c r="C1" s="77"/>
      <c r="D1" s="77"/>
      <c r="E1" s="77"/>
      <c r="F1" s="77"/>
      <c r="G1" s="77"/>
    </row>
    <row r="2" spans="1:7" s="5" customFormat="1" ht="60" customHeight="1" x14ac:dyDescent="0.25">
      <c r="A2" s="6" t="s">
        <v>0</v>
      </c>
      <c r="B2" s="6" t="s">
        <v>1</v>
      </c>
      <c r="C2" s="22" t="s">
        <v>2</v>
      </c>
      <c r="D2" s="22" t="s">
        <v>3</v>
      </c>
      <c r="E2" s="22" t="s">
        <v>43</v>
      </c>
      <c r="F2" s="6" t="s">
        <v>40</v>
      </c>
      <c r="G2" s="6" t="s">
        <v>4</v>
      </c>
    </row>
    <row r="3" spans="1:7" s="5" customFormat="1" x14ac:dyDescent="0.25">
      <c r="A3" s="6">
        <v>1</v>
      </c>
      <c r="B3" s="6">
        <v>2</v>
      </c>
      <c r="C3" s="22">
        <v>3</v>
      </c>
      <c r="D3" s="22">
        <v>4</v>
      </c>
      <c r="E3" s="22">
        <v>5</v>
      </c>
      <c r="F3" s="6">
        <v>6</v>
      </c>
      <c r="G3" s="6">
        <v>7</v>
      </c>
    </row>
    <row r="4" spans="1:7" s="5" customFormat="1" ht="25.5" customHeight="1" x14ac:dyDescent="0.25">
      <c r="A4" s="33"/>
      <c r="B4" s="34" t="s">
        <v>5</v>
      </c>
      <c r="C4" s="33"/>
      <c r="D4" s="33"/>
      <c r="E4" s="33"/>
      <c r="F4" s="33"/>
      <c r="G4" s="35"/>
    </row>
    <row r="5" spans="1:7" s="5" customFormat="1" ht="37.5" customHeight="1" x14ac:dyDescent="0.25">
      <c r="A5" s="7"/>
      <c r="B5" s="8" t="s">
        <v>6</v>
      </c>
      <c r="C5" s="23" t="s">
        <v>66</v>
      </c>
      <c r="D5" s="23"/>
      <c r="E5" s="15"/>
      <c r="F5" s="16">
        <f>F6+F7+F8+F9</f>
        <v>4</v>
      </c>
      <c r="G5" s="17">
        <f>G6+G7+G8+G9</f>
        <v>0.2</v>
      </c>
    </row>
    <row r="6" spans="1:7" s="5" customFormat="1" ht="85.5" customHeight="1" x14ac:dyDescent="0.25">
      <c r="A6" s="9" t="s">
        <v>8</v>
      </c>
      <c r="B6" s="4" t="s">
        <v>37</v>
      </c>
      <c r="C6" s="12" t="s">
        <v>53</v>
      </c>
      <c r="D6" s="19" t="s">
        <v>84</v>
      </c>
      <c r="E6" s="45" t="s">
        <v>48</v>
      </c>
      <c r="F6" s="38">
        <f>IF(E6="да",1,0)</f>
        <v>1</v>
      </c>
      <c r="G6" s="18">
        <f>IF(E6="да",0.05,IF(E6="нет",0,""))</f>
        <v>0.05</v>
      </c>
    </row>
    <row r="7" spans="1:7" s="5" customFormat="1" ht="138.75" customHeight="1" x14ac:dyDescent="0.25">
      <c r="A7" s="10" t="s">
        <v>7</v>
      </c>
      <c r="B7" s="31" t="s">
        <v>54</v>
      </c>
      <c r="C7" s="24" t="s">
        <v>55</v>
      </c>
      <c r="D7" s="19" t="s">
        <v>84</v>
      </c>
      <c r="E7" s="19" t="s">
        <v>48</v>
      </c>
      <c r="F7" s="38">
        <f>IF(E7="да",1,0)</f>
        <v>1</v>
      </c>
      <c r="G7" s="18">
        <f>IF(E7="да",0.05,IF(E7="нет",0,""))</f>
        <v>0.05</v>
      </c>
    </row>
    <row r="8" spans="1:7" s="27" customFormat="1" ht="88.5" customHeight="1" x14ac:dyDescent="0.25">
      <c r="A8" s="19" t="s">
        <v>9</v>
      </c>
      <c r="B8" s="12" t="s">
        <v>56</v>
      </c>
      <c r="C8" s="12" t="s">
        <v>57</v>
      </c>
      <c r="D8" s="19" t="s">
        <v>84</v>
      </c>
      <c r="E8" s="19" t="s">
        <v>48</v>
      </c>
      <c r="F8" s="38">
        <f>IF(E8="да",1,0)</f>
        <v>1</v>
      </c>
      <c r="G8" s="18">
        <f>IF(E8="да",0.05,IF(E8="нет",0,""))</f>
        <v>0.05</v>
      </c>
    </row>
    <row r="9" spans="1:7" s="5" customFormat="1" ht="93.75" customHeight="1" x14ac:dyDescent="0.25">
      <c r="A9" s="10" t="s">
        <v>10</v>
      </c>
      <c r="B9" s="31" t="s">
        <v>11</v>
      </c>
      <c r="C9" s="12" t="s">
        <v>38</v>
      </c>
      <c r="D9" s="19" t="s">
        <v>84</v>
      </c>
      <c r="E9" s="19" t="s">
        <v>48</v>
      </c>
      <c r="F9" s="38">
        <f>IF(E9="да",1,0)</f>
        <v>1</v>
      </c>
      <c r="G9" s="11">
        <f>IF(E9="да",0.05,IF(E9="нет",0,""))</f>
        <v>0.05</v>
      </c>
    </row>
    <row r="10" spans="1:7" s="5" customFormat="1" ht="31.5" customHeight="1" x14ac:dyDescent="0.25">
      <c r="A10" s="7"/>
      <c r="B10" s="8" t="s">
        <v>12</v>
      </c>
      <c r="C10" s="23" t="s">
        <v>67</v>
      </c>
      <c r="D10" s="23"/>
      <c r="E10" s="15"/>
      <c r="F10" s="1">
        <f>F11+F12+F13+F14+F15</f>
        <v>2</v>
      </c>
      <c r="G10" s="2">
        <f>G11+G12+G13+G14+G15</f>
        <v>0.04</v>
      </c>
    </row>
    <row r="11" spans="1:7" s="27" customFormat="1" ht="126.75" customHeight="1" x14ac:dyDescent="0.25">
      <c r="A11" s="44" t="s">
        <v>13</v>
      </c>
      <c r="B11" s="12" t="s">
        <v>34</v>
      </c>
      <c r="C11" s="12" t="s">
        <v>58</v>
      </c>
      <c r="D11" s="19" t="s">
        <v>84</v>
      </c>
      <c r="E11" s="19" t="s">
        <v>49</v>
      </c>
      <c r="F11" s="38">
        <f>IF(E11="да",1,0)</f>
        <v>0</v>
      </c>
      <c r="G11" s="18">
        <f>IF(E11="да",0.02,IF(E11="нет",0,""))</f>
        <v>0</v>
      </c>
    </row>
    <row r="12" spans="1:7" s="27" customFormat="1" ht="117.75" customHeight="1" x14ac:dyDescent="0.25">
      <c r="A12" s="44" t="s">
        <v>14</v>
      </c>
      <c r="B12" s="12" t="s">
        <v>59</v>
      </c>
      <c r="C12" s="12" t="s">
        <v>51</v>
      </c>
      <c r="D12" s="19" t="s">
        <v>84</v>
      </c>
      <c r="E12" s="19" t="s">
        <v>49</v>
      </c>
      <c r="F12" s="38">
        <f>IF(E12="да",1,0)</f>
        <v>0</v>
      </c>
      <c r="G12" s="18">
        <f>IF(E12="да",0.02,IF(E12="нет",0,""))</f>
        <v>0</v>
      </c>
    </row>
    <row r="13" spans="1:7" s="5" customFormat="1" ht="99" customHeight="1" x14ac:dyDescent="0.25">
      <c r="A13" s="10" t="s">
        <v>15</v>
      </c>
      <c r="B13" s="4" t="s">
        <v>52</v>
      </c>
      <c r="C13" s="25" t="s">
        <v>60</v>
      </c>
      <c r="D13" s="19" t="s">
        <v>84</v>
      </c>
      <c r="E13" s="19" t="s">
        <v>49</v>
      </c>
      <c r="F13" s="38">
        <f>IF(E13="да",1,0)</f>
        <v>0</v>
      </c>
      <c r="G13" s="11">
        <f>IF(E13="да",0.02,IF(E13="нет",0,""))</f>
        <v>0</v>
      </c>
    </row>
    <row r="14" spans="1:7" s="5" customFormat="1" ht="76.5" customHeight="1" x14ac:dyDescent="0.25">
      <c r="A14" s="10" t="s">
        <v>16</v>
      </c>
      <c r="B14" s="4" t="s">
        <v>61</v>
      </c>
      <c r="C14" s="12" t="s">
        <v>62</v>
      </c>
      <c r="D14" s="19" t="s">
        <v>84</v>
      </c>
      <c r="E14" s="19" t="s">
        <v>48</v>
      </c>
      <c r="F14" s="38">
        <f>IF(E14="да",1,0)</f>
        <v>1</v>
      </c>
      <c r="G14" s="11">
        <f>IF(E14="да",0.02,IF(E14="нет",0,""))</f>
        <v>0.02</v>
      </c>
    </row>
    <row r="15" spans="1:7" s="27" customFormat="1" ht="95.25" customHeight="1" x14ac:dyDescent="0.25">
      <c r="A15" s="19" t="s">
        <v>17</v>
      </c>
      <c r="B15" s="12" t="s">
        <v>63</v>
      </c>
      <c r="C15" s="12" t="s">
        <v>64</v>
      </c>
      <c r="D15" s="19" t="s">
        <v>85</v>
      </c>
      <c r="E15" s="19" t="s">
        <v>48</v>
      </c>
      <c r="F15" s="38">
        <f>IF(E15="да",1,0)</f>
        <v>1</v>
      </c>
      <c r="G15" s="18">
        <f>IF(E15="да",0.02,IF(E15="нет",0,""))</f>
        <v>0.02</v>
      </c>
    </row>
    <row r="16" spans="1:7" s="27" customFormat="1" ht="33" x14ac:dyDescent="0.25">
      <c r="A16" s="34"/>
      <c r="B16" s="34" t="s">
        <v>18</v>
      </c>
      <c r="C16" s="34"/>
      <c r="D16" s="34"/>
      <c r="E16" s="36"/>
      <c r="F16" s="36"/>
      <c r="G16" s="37"/>
    </row>
    <row r="17" spans="1:7" s="65" customFormat="1" ht="30" x14ac:dyDescent="0.2">
      <c r="A17" s="48"/>
      <c r="B17" s="63" t="s">
        <v>19</v>
      </c>
      <c r="C17" s="48" t="s">
        <v>65</v>
      </c>
      <c r="D17" s="48"/>
      <c r="E17" s="46"/>
      <c r="F17" s="64">
        <f>SUM(F18:F21)</f>
        <v>3</v>
      </c>
      <c r="G17" s="39">
        <f>SUM(G18+G19+G20+G21)</f>
        <v>0.15000000000000002</v>
      </c>
    </row>
    <row r="18" spans="1:7" s="65" customFormat="1" ht="78.75" customHeight="1" x14ac:dyDescent="0.2">
      <c r="A18" s="66" t="s">
        <v>20</v>
      </c>
      <c r="B18" s="67" t="s">
        <v>68</v>
      </c>
      <c r="C18" s="67" t="s">
        <v>69</v>
      </c>
      <c r="D18" s="19" t="s">
        <v>84</v>
      </c>
      <c r="E18" s="47" t="s">
        <v>48</v>
      </c>
      <c r="F18" s="38">
        <f t="shared" ref="F18:F21" si="0">IF(E18="да",1,0)</f>
        <v>1</v>
      </c>
      <c r="G18" s="40">
        <f>F18*5%</f>
        <v>0.05</v>
      </c>
    </row>
    <row r="19" spans="1:7" s="65" customFormat="1" ht="113.25" customHeight="1" x14ac:dyDescent="0.2">
      <c r="A19" s="68" t="s">
        <v>21</v>
      </c>
      <c r="B19" s="69" t="s">
        <v>70</v>
      </c>
      <c r="C19" s="69" t="s">
        <v>71</v>
      </c>
      <c r="D19" s="19" t="s">
        <v>85</v>
      </c>
      <c r="E19" s="47" t="s">
        <v>49</v>
      </c>
      <c r="F19" s="38">
        <f t="shared" si="0"/>
        <v>0</v>
      </c>
      <c r="G19" s="40">
        <f>F19*5%</f>
        <v>0</v>
      </c>
    </row>
    <row r="20" spans="1:7" s="65" customFormat="1" ht="234.75" customHeight="1" x14ac:dyDescent="0.2">
      <c r="A20" s="68" t="s">
        <v>22</v>
      </c>
      <c r="B20" s="70" t="s">
        <v>50</v>
      </c>
      <c r="C20" s="70" t="s">
        <v>72</v>
      </c>
      <c r="D20" s="19" t="s">
        <v>84</v>
      </c>
      <c r="E20" s="47" t="s">
        <v>48</v>
      </c>
      <c r="F20" s="38">
        <f t="shared" si="0"/>
        <v>1</v>
      </c>
      <c r="G20" s="40">
        <f>F20*5%</f>
        <v>0.05</v>
      </c>
    </row>
    <row r="21" spans="1:7" s="65" customFormat="1" ht="165" customHeight="1" x14ac:dyDescent="0.2">
      <c r="A21" s="66" t="s">
        <v>23</v>
      </c>
      <c r="B21" s="67" t="s">
        <v>73</v>
      </c>
      <c r="C21" s="67" t="s">
        <v>74</v>
      </c>
      <c r="D21" s="19" t="s">
        <v>85</v>
      </c>
      <c r="E21" s="47" t="s">
        <v>48</v>
      </c>
      <c r="F21" s="38">
        <f t="shared" si="0"/>
        <v>1</v>
      </c>
      <c r="G21" s="40">
        <f>F21*5%</f>
        <v>0.05</v>
      </c>
    </row>
    <row r="22" spans="1:7" s="27" customFormat="1" ht="38.25" customHeight="1" x14ac:dyDescent="0.25">
      <c r="A22" s="56"/>
      <c r="B22" s="23" t="s">
        <v>24</v>
      </c>
      <c r="C22" s="71" t="s">
        <v>86</v>
      </c>
      <c r="D22" s="56"/>
      <c r="E22" s="19"/>
      <c r="F22" s="72">
        <f>F23+F24</f>
        <v>1.5766666666666667</v>
      </c>
      <c r="G22" s="17">
        <f>G23+G24</f>
        <v>0.39416666666666667</v>
      </c>
    </row>
    <row r="23" spans="1:7" s="27" customFormat="1" ht="201" customHeight="1" x14ac:dyDescent="0.25">
      <c r="A23" s="19" t="s">
        <v>25</v>
      </c>
      <c r="B23" s="12" t="s">
        <v>75</v>
      </c>
      <c r="C23" s="12" t="s">
        <v>76</v>
      </c>
      <c r="D23" s="19" t="s">
        <v>84</v>
      </c>
      <c r="E23" s="73">
        <v>0.69</v>
      </c>
      <c r="F23" s="73">
        <f>E23</f>
        <v>0.69</v>
      </c>
      <c r="G23" s="74">
        <f>(F23*25)/100</f>
        <v>0.17249999999999999</v>
      </c>
    </row>
    <row r="24" spans="1:7" s="27" customFormat="1" ht="199.5" customHeight="1" x14ac:dyDescent="0.25">
      <c r="A24" s="83" t="s">
        <v>26</v>
      </c>
      <c r="B24" s="86" t="s">
        <v>77</v>
      </c>
      <c r="C24" s="12" t="s">
        <v>78</v>
      </c>
      <c r="D24" s="19" t="s">
        <v>85</v>
      </c>
      <c r="E24" s="73">
        <f>(E25+E26+E27)/3</f>
        <v>0.88666666666666671</v>
      </c>
      <c r="F24" s="73">
        <f>E24</f>
        <v>0.88666666666666671</v>
      </c>
      <c r="G24" s="74">
        <f>(F24*25)/100</f>
        <v>0.22166666666666668</v>
      </c>
    </row>
    <row r="25" spans="1:7" s="27" customFormat="1" ht="160.5" customHeight="1" x14ac:dyDescent="0.25">
      <c r="A25" s="84"/>
      <c r="B25" s="87"/>
      <c r="C25" s="12" t="s">
        <v>107</v>
      </c>
      <c r="D25" s="19" t="s">
        <v>85</v>
      </c>
      <c r="E25" s="73">
        <v>0.67</v>
      </c>
      <c r="F25" s="73" t="s">
        <v>33</v>
      </c>
      <c r="G25" s="74" t="s">
        <v>33</v>
      </c>
    </row>
    <row r="26" spans="1:7" s="27" customFormat="1" ht="59.25" customHeight="1" x14ac:dyDescent="0.25">
      <c r="A26" s="84"/>
      <c r="B26" s="87"/>
      <c r="C26" s="12" t="s">
        <v>79</v>
      </c>
      <c r="D26" s="19" t="s">
        <v>85</v>
      </c>
      <c r="E26" s="73">
        <v>0.99</v>
      </c>
      <c r="F26" s="73" t="s">
        <v>33</v>
      </c>
      <c r="G26" s="74" t="s">
        <v>33</v>
      </c>
    </row>
    <row r="27" spans="1:7" s="27" customFormat="1" ht="201.75" customHeight="1" x14ac:dyDescent="0.25">
      <c r="A27" s="85"/>
      <c r="B27" s="88"/>
      <c r="C27" s="12" t="s">
        <v>80</v>
      </c>
      <c r="D27" s="19" t="s">
        <v>85</v>
      </c>
      <c r="E27" s="73">
        <v>1</v>
      </c>
      <c r="F27" s="73" t="s">
        <v>33</v>
      </c>
      <c r="G27" s="74" t="s">
        <v>33</v>
      </c>
    </row>
    <row r="28" spans="1:7" s="27" customFormat="1" ht="15.75" x14ac:dyDescent="0.25">
      <c r="A28" s="57"/>
      <c r="B28" s="57"/>
      <c r="C28" s="26" t="s">
        <v>27</v>
      </c>
      <c r="D28" s="57"/>
      <c r="E28" s="20"/>
      <c r="F28" s="75">
        <f>F5+F10+F17+F22</f>
        <v>10.576666666666666</v>
      </c>
      <c r="G28" s="21">
        <f>G5+G10+G17+G22</f>
        <v>0.78416666666666668</v>
      </c>
    </row>
    <row r="29" spans="1:7" s="27" customFormat="1" ht="15.75" x14ac:dyDescent="0.25">
      <c r="A29" s="49"/>
      <c r="B29" s="49"/>
      <c r="C29" s="41"/>
      <c r="D29" s="49"/>
      <c r="E29" s="32"/>
      <c r="F29" s="76"/>
      <c r="G29" s="43"/>
    </row>
    <row r="30" spans="1:7" s="5" customFormat="1" ht="101.25" customHeight="1" x14ac:dyDescent="0.25">
      <c r="A30" s="89" t="s">
        <v>81</v>
      </c>
      <c r="B30" s="89"/>
      <c r="C30" s="89"/>
      <c r="D30" s="89"/>
      <c r="E30" s="89"/>
      <c r="F30" s="89"/>
      <c r="G30" s="89"/>
    </row>
    <row r="31" spans="1:7" s="5" customFormat="1" ht="15.75" x14ac:dyDescent="0.25">
      <c r="A31" s="3"/>
      <c r="B31" s="3"/>
      <c r="C31" s="41"/>
      <c r="D31" s="49"/>
      <c r="E31" s="32"/>
      <c r="F31" s="42"/>
      <c r="G31" s="43"/>
    </row>
    <row r="32" spans="1:7" s="53" customFormat="1" ht="28.5" customHeight="1" x14ac:dyDescent="0.25">
      <c r="A32" s="50"/>
      <c r="B32" s="82" t="s">
        <v>32</v>
      </c>
      <c r="C32" s="82"/>
      <c r="D32" s="58" t="str">
        <f>IF(0.9&lt;=G28,C38,IF(0.8&lt;=G28,C39,IF(0.65&lt;=G28,C40,IF(G28&lt;0.65,C41))))</f>
        <v>Адекватна</v>
      </c>
      <c r="E32" s="51"/>
      <c r="F32" s="51"/>
      <c r="G32" s="52"/>
    </row>
    <row r="33" spans="1:7" s="53" customFormat="1" ht="28.5" customHeight="1" x14ac:dyDescent="0.25">
      <c r="A33" s="50"/>
      <c r="B33" s="54"/>
      <c r="C33" s="54"/>
      <c r="D33" s="59"/>
      <c r="E33" s="55"/>
      <c r="F33" s="55"/>
      <c r="G33" s="55"/>
    </row>
    <row r="34" spans="1:7" s="53" customFormat="1" ht="28.5" customHeight="1" x14ac:dyDescent="0.25">
      <c r="A34" s="50"/>
      <c r="B34" s="54"/>
      <c r="C34" s="54"/>
      <c r="D34" s="59"/>
      <c r="E34" s="55"/>
      <c r="F34" s="55"/>
      <c r="G34" s="55"/>
    </row>
    <row r="35" spans="1:7" s="5" customFormat="1" ht="15.75" x14ac:dyDescent="0.25">
      <c r="C35" s="27"/>
      <c r="D35" s="27"/>
      <c r="E35" s="90" t="s">
        <v>83</v>
      </c>
      <c r="F35" s="90"/>
      <c r="G35" s="90"/>
    </row>
    <row r="36" spans="1:7" s="5" customFormat="1" ht="27.75" customHeight="1" x14ac:dyDescent="0.25">
      <c r="B36" s="92" t="s">
        <v>82</v>
      </c>
      <c r="C36" s="92"/>
      <c r="D36" s="92"/>
      <c r="E36" s="92"/>
      <c r="F36" s="92"/>
      <c r="G36" s="92"/>
    </row>
    <row r="37" spans="1:7" s="5" customFormat="1" ht="28.5" x14ac:dyDescent="0.25">
      <c r="B37" s="13" t="s">
        <v>41</v>
      </c>
      <c r="C37" s="28" t="s">
        <v>42</v>
      </c>
      <c r="D37" s="78" t="s">
        <v>39</v>
      </c>
      <c r="E37" s="79"/>
      <c r="F37" s="79"/>
      <c r="G37" s="80"/>
    </row>
    <row r="38" spans="1:7" s="5" customFormat="1" ht="67.5" customHeight="1" x14ac:dyDescent="0.25">
      <c r="B38" s="13" t="s">
        <v>44</v>
      </c>
      <c r="C38" s="29" t="s">
        <v>28</v>
      </c>
      <c r="D38" s="81" t="s">
        <v>88</v>
      </c>
      <c r="E38" s="81"/>
      <c r="F38" s="81"/>
      <c r="G38" s="81"/>
    </row>
    <row r="39" spans="1:7" s="5" customFormat="1" ht="123.75" customHeight="1" x14ac:dyDescent="0.25">
      <c r="B39" s="13" t="s">
        <v>45</v>
      </c>
      <c r="C39" s="29" t="s">
        <v>29</v>
      </c>
      <c r="D39" s="81" t="s">
        <v>89</v>
      </c>
      <c r="E39" s="81"/>
      <c r="F39" s="81"/>
      <c r="G39" s="81"/>
    </row>
    <row r="40" spans="1:7" s="5" customFormat="1" ht="155.25" customHeight="1" x14ac:dyDescent="0.25">
      <c r="B40" s="13" t="s">
        <v>46</v>
      </c>
      <c r="C40" s="29" t="s">
        <v>30</v>
      </c>
      <c r="D40" s="81" t="s">
        <v>90</v>
      </c>
      <c r="E40" s="81"/>
      <c r="F40" s="81"/>
      <c r="G40" s="81"/>
    </row>
    <row r="41" spans="1:7" s="5" customFormat="1" ht="138.75" customHeight="1" x14ac:dyDescent="0.25">
      <c r="B41" s="13" t="s">
        <v>47</v>
      </c>
      <c r="C41" s="29" t="s">
        <v>31</v>
      </c>
      <c r="D41" s="81" t="s">
        <v>91</v>
      </c>
      <c r="E41" s="81"/>
      <c r="F41" s="81"/>
      <c r="G41" s="81"/>
    </row>
    <row r="42" spans="1:7" s="5" customFormat="1" ht="119.25" customHeight="1" x14ac:dyDescent="0.25">
      <c r="B42" s="13" t="s">
        <v>35</v>
      </c>
      <c r="C42" s="29" t="s">
        <v>36</v>
      </c>
      <c r="D42" s="81" t="s">
        <v>92</v>
      </c>
      <c r="E42" s="81"/>
      <c r="F42" s="81"/>
      <c r="G42" s="81"/>
    </row>
    <row r="43" spans="1:7" s="5" customFormat="1" ht="40.5" customHeight="1" x14ac:dyDescent="0.25">
      <c r="B43" s="91" t="s">
        <v>87</v>
      </c>
      <c r="C43" s="91"/>
      <c r="D43" s="91"/>
      <c r="E43" s="91"/>
      <c r="F43" s="91"/>
      <c r="G43" s="91"/>
    </row>
    <row r="44" spans="1:7" s="5" customFormat="1" x14ac:dyDescent="0.25">
      <c r="C44" s="27"/>
      <c r="D44" s="27"/>
      <c r="E44" s="27"/>
    </row>
    <row r="45" spans="1:7" s="5" customFormat="1" x14ac:dyDescent="0.25">
      <c r="C45" s="27"/>
      <c r="D45" s="27"/>
      <c r="E45" s="27"/>
    </row>
    <row r="46" spans="1:7" s="5" customFormat="1" x14ac:dyDescent="0.25">
      <c r="C46" s="27"/>
      <c r="D46" s="27"/>
      <c r="E46" s="27"/>
    </row>
    <row r="47" spans="1:7" s="5" customFormat="1" x14ac:dyDescent="0.25">
      <c r="C47" s="27"/>
      <c r="D47" s="27"/>
      <c r="E47" s="27"/>
    </row>
    <row r="48" spans="1:7" s="5" customFormat="1" x14ac:dyDescent="0.25">
      <c r="C48" s="27"/>
      <c r="D48" s="27"/>
      <c r="E48" s="27"/>
    </row>
    <row r="49" spans="3:5" s="5" customFormat="1" x14ac:dyDescent="0.25">
      <c r="C49" s="27"/>
      <c r="D49" s="27"/>
      <c r="E49" s="27"/>
    </row>
  </sheetData>
  <mergeCells count="14">
    <mergeCell ref="D42:G42"/>
    <mergeCell ref="B43:G43"/>
    <mergeCell ref="D40:G40"/>
    <mergeCell ref="D41:G41"/>
    <mergeCell ref="B36:G36"/>
    <mergeCell ref="D39:G39"/>
    <mergeCell ref="A1:G1"/>
    <mergeCell ref="D37:G37"/>
    <mergeCell ref="D38:G38"/>
    <mergeCell ref="B32:C32"/>
    <mergeCell ref="A24:A27"/>
    <mergeCell ref="B24:B27"/>
    <mergeCell ref="A30:G30"/>
    <mergeCell ref="E35:G35"/>
  </mergeCells>
  <pageMargins left="0.31496062992125984" right="0.31496062992125984" top="0.15748031496062992" bottom="0.11811023622047245" header="0" footer="0"/>
  <pageSetup paperSize="9" scale="8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5"/>
  <sheetViews>
    <sheetView workbookViewId="0">
      <selection activeCell="C22" sqref="C22"/>
    </sheetView>
  </sheetViews>
  <sheetFormatPr defaultRowHeight="15" x14ac:dyDescent="0.25"/>
  <cols>
    <col min="1" max="1" width="27.140625" customWidth="1"/>
    <col min="2" max="2" width="18.85546875" customWidth="1"/>
    <col min="3" max="3" width="18" customWidth="1"/>
    <col min="4" max="4" width="18.85546875" customWidth="1"/>
  </cols>
  <sheetData>
    <row r="1" spans="1:5" ht="15.75" x14ac:dyDescent="0.25">
      <c r="A1" s="60" t="s">
        <v>94</v>
      </c>
    </row>
    <row r="2" spans="1:5" ht="15.75" x14ac:dyDescent="0.25">
      <c r="A2" s="93" t="s">
        <v>95</v>
      </c>
      <c r="B2" s="93" t="s">
        <v>96</v>
      </c>
      <c r="C2" s="93"/>
      <c r="D2" s="61" t="s">
        <v>97</v>
      </c>
    </row>
    <row r="3" spans="1:5" ht="31.5" x14ac:dyDescent="0.25">
      <c r="A3" s="93"/>
      <c r="B3" s="61" t="s">
        <v>99</v>
      </c>
      <c r="C3" s="61" t="s">
        <v>100</v>
      </c>
      <c r="D3" s="61" t="s">
        <v>98</v>
      </c>
    </row>
    <row r="4" spans="1:5" ht="15.75" x14ac:dyDescent="0.25">
      <c r="A4" s="61">
        <v>1</v>
      </c>
      <c r="B4" s="61">
        <v>2</v>
      </c>
      <c r="C4" s="61">
        <v>3</v>
      </c>
      <c r="D4" s="61">
        <v>4</v>
      </c>
    </row>
    <row r="5" spans="1:5" ht="15.75" x14ac:dyDescent="0.25">
      <c r="A5" s="61">
        <v>17</v>
      </c>
      <c r="B5" s="61">
        <v>1</v>
      </c>
      <c r="C5" s="61">
        <v>3</v>
      </c>
      <c r="D5" s="61">
        <f>(B5+C5)/A5</f>
        <v>0.23529411764705882</v>
      </c>
      <c r="E5" t="s">
        <v>49</v>
      </c>
    </row>
    <row r="6" spans="1:5" ht="15.75" x14ac:dyDescent="0.25">
      <c r="A6" s="60"/>
    </row>
    <row r="7" spans="1:5" ht="15.75" x14ac:dyDescent="0.25">
      <c r="A7" s="60" t="s">
        <v>101</v>
      </c>
    </row>
    <row r="8" spans="1:5" ht="62.25" customHeight="1" x14ac:dyDescent="0.25">
      <c r="A8" s="93" t="s">
        <v>102</v>
      </c>
      <c r="B8" s="93" t="s">
        <v>95</v>
      </c>
      <c r="C8" s="62" t="s">
        <v>103</v>
      </c>
    </row>
    <row r="9" spans="1:5" ht="15.75" x14ac:dyDescent="0.25">
      <c r="A9" s="93"/>
      <c r="B9" s="93"/>
      <c r="C9" s="62" t="s">
        <v>104</v>
      </c>
    </row>
    <row r="10" spans="1:5" ht="15.75" x14ac:dyDescent="0.25">
      <c r="A10" s="62">
        <v>1</v>
      </c>
      <c r="B10" s="62">
        <v>2</v>
      </c>
      <c r="C10" s="62">
        <v>3</v>
      </c>
    </row>
    <row r="11" spans="1:5" ht="15.75" x14ac:dyDescent="0.25">
      <c r="A11" s="62">
        <v>6</v>
      </c>
      <c r="B11" s="62">
        <v>9</v>
      </c>
      <c r="C11" s="62">
        <f>A11/B11</f>
        <v>0.66666666666666663</v>
      </c>
      <c r="D11" t="s">
        <v>109</v>
      </c>
    </row>
    <row r="12" spans="1:5" ht="15.75" x14ac:dyDescent="0.25">
      <c r="A12" s="62">
        <v>3</v>
      </c>
      <c r="B12" s="62">
        <v>3</v>
      </c>
      <c r="C12" s="62">
        <f>A12/B12</f>
        <v>1</v>
      </c>
      <c r="D12" t="s">
        <v>110</v>
      </c>
    </row>
    <row r="14" spans="1:5" x14ac:dyDescent="0.25">
      <c r="A14" t="s">
        <v>105</v>
      </c>
      <c r="B14" t="s">
        <v>108</v>
      </c>
      <c r="C14">
        <v>12</v>
      </c>
    </row>
    <row r="15" spans="1:5" x14ac:dyDescent="0.25">
      <c r="A15" t="s">
        <v>106</v>
      </c>
      <c r="C15">
        <v>9</v>
      </c>
    </row>
  </sheetData>
  <mergeCells count="4">
    <mergeCell ref="A2:A3"/>
    <mergeCell ref="B2:C2"/>
    <mergeCell ref="A8:A9"/>
    <mergeCell ref="B8:B9"/>
  </mergeCells>
  <pageMargins left="0.7" right="0.7" top="0.75" bottom="0.75" header="0.3" footer="0.3"/>
  <pageSetup paperSize="9" scale="88"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Анкета</vt:lpstr>
      <vt:lpstr>Пояснения по показателям</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Ковальчук Наталья</dc:creator>
  <cp:lastModifiedBy>User</cp:lastModifiedBy>
  <cp:lastPrinted>2023-03-10T13:44:02Z</cp:lastPrinted>
  <dcterms:created xsi:type="dcterms:W3CDTF">2016-01-22T12:00:45Z</dcterms:created>
  <dcterms:modified xsi:type="dcterms:W3CDTF">2023-04-07T12:26:02Z</dcterms:modified>
</cp:coreProperties>
</file>