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Мои документы\Муниципальные программы\Программы с 2022 года\Годовые отчеты\Проверка анкет МП\за 2024 год\Анкеты\ФУ (окончательные)\"/>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E24" i="1" l="1"/>
  <c r="C17" i="2"/>
  <c r="C16" i="2"/>
  <c r="F24" i="1" l="1"/>
  <c r="G24" i="1" s="1"/>
  <c r="D5" i="2" l="1"/>
  <c r="C11" i="2"/>
  <c r="F23" i="1" l="1"/>
  <c r="F22" i="1" s="1"/>
  <c r="G23" i="1" l="1"/>
  <c r="F18" i="1" l="1"/>
  <c r="G18" i="1" s="1"/>
  <c r="F19" i="1"/>
  <c r="G19" i="1" s="1"/>
  <c r="F20" i="1"/>
  <c r="G20" i="1" s="1"/>
  <c r="F21" i="1" l="1"/>
  <c r="G21" i="1" l="1"/>
  <c r="G17" i="1" s="1"/>
  <c r="F17" i="1"/>
  <c r="F15" i="1"/>
  <c r="F14" i="1"/>
  <c r="F13" i="1"/>
  <c r="F12" i="1"/>
  <c r="F11" i="1"/>
  <c r="F9" i="1"/>
  <c r="F8" i="1"/>
  <c r="F7" i="1"/>
  <c r="F6" i="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<sst xmlns="http://schemas.openxmlformats.org/spreadsheetml/2006/main" count="144" uniqueCount="110">
  <si>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</si>
  <si>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</si>
  <si>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</si>
  <si>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</si>
  <si>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</si>
  <si>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</si>
  <si>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</si>
  <si>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</si>
  <si>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</si>
  <si>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</si>
  <si>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</si>
  <si>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</si>
  <si>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</si>
  <si>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</si>
  <si>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</si>
  <si>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</si>
  <si>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</si>
  <si>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</si>
  <si>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</si>
  <si>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</si>
  <si>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</si>
  <si>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</si>
  <si>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</si>
  <si>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</si>
  <si>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</si>
  <si>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</si>
  <si>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</si>
  <si>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</si>
  <si>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</si>
  <si>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</si>
  <si>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</si>
  <si>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</si>
  <si>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</si>
  <si>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</si>
  <si>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</si>
  <si>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</si>
  <si>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</si>
  <si>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</si>
  <si>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</si>
  <si>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</si>
  <si>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</si>
  <si>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</si>
  <si>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</si>
  <si>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</si>
  <si>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</si>
  <si>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</si>
  <si>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</si>
  <si>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</si>
  <si>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</si>
  <si>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</si>
  <si>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</si>
  <si>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</si>
  <si>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</si>
  <si>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</si>
  <si>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</si>
  <si>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</si>
  <si>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</si>
  <si>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</si>
  <si>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</si>
  <si>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</si>
  <si>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</si>
  <si>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</si>
  <si>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</si>
  <si>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</si>
  <si>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</si>
  <si>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</si>
  <si>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</si>
  <si>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</si>
  <si>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</si>
  <si>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</si>
  <si>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</si>
  <si>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</si>
  <si>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</si>
  <si>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</si>
  <si>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</si>
  <si>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</si>
  <si>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</si>
  <si>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</si>
  <si>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</si>
  <si>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</si>
  <si>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</si>
  <si>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Соответствие баллов качественной оценке</t>
  </si>
  <si>
    <t>Таблица 2</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</si>
  <si>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</si>
  <si>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</si>
  <si>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</si>
  <si>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</si>
  <si>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</si>
  <si>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</si>
  <si>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</si>
  <si>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</si>
  <si>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Отдел
экономики
</t>
  </si>
  <si>
    <t>3=1/2</t>
  </si>
  <si>
    <t>Значение по 4.1.</t>
  </si>
  <si>
    <t>Показатели по МП, всего</t>
  </si>
  <si>
    <t>Показатель (положит.динамика)</t>
  </si>
  <si>
    <t>Вопрос 4.1. (не учитываются показатели по Соглашениям, региональным проектам)</t>
  </si>
  <si>
    <t>4=(2+3)/1</t>
  </si>
  <si>
    <t>положительная динамика</t>
  </si>
  <si>
    <t>отрицательная динамика</t>
  </si>
  <si>
    <t>Значение по 2.2.</t>
  </si>
  <si>
    <t>Расхождения более 30%</t>
  </si>
  <si>
    <t xml:space="preserve">Анкета
для оценки эффективности муниципальной программы «Территориальное развитие»
</t>
  </si>
  <si>
    <t>Всего показателей 27</t>
  </si>
  <si>
    <t xml:space="preserve">Вопрос 2.2. </t>
  </si>
  <si>
    <t>4.1 (без Соглашений) = 22</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</si>
  <si>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</si>
  <si>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t>
  </si>
  <si>
    <t>4а</t>
  </si>
  <si>
    <t>4в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</si>
</sst>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99">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1" fillId="0" borderId="1" xfId="0" applyFont="1" applyBorder="1" applyAlignment="1">
      <alignment horizontal="center" vertical="center" wrapText="1"/>
    </xf>
    <xf numFmtId="0" fontId="21" fillId="0" borderId="0" xfId="0" applyFont="1" applyAlignment="1">
      <alignment vertical="center"/>
    </xf>
    <xf numFmtId="16" fontId="2" fillId="0" borderId="1" xfId="0" applyNumberFormat="1" applyFont="1" applyFill="1" applyBorder="1" applyAlignment="1">
      <alignment horizontal="center" vertical="top" wrapText="1"/>
    </xf>
    <xf numFmtId="0" fontId="18" fillId="0" borderId="1" xfId="2" applyFont="1" applyFill="1" applyBorder="1" applyAlignment="1">
      <alignment horizontal="justify" vertical="top" wrapText="1"/>
    </xf>
    <xf numFmtId="0" fontId="17" fillId="0" borderId="0" xfId="3" applyFill="1"/>
    <xf numFmtId="10" fontId="2" fillId="0" borderId="1" xfId="0" applyNumberFormat="1" applyFont="1" applyFill="1" applyBorder="1" applyAlignment="1">
      <alignment horizontal="center" vertical="top" wrapText="1"/>
    </xf>
    <xf numFmtId="0" fontId="21" fillId="0" borderId="1" xfId="0" applyFont="1" applyBorder="1" applyAlignment="1">
      <alignment horizontal="center" vertical="center" wrapText="1"/>
    </xf>
    <xf numFmtId="0" fontId="0" fillId="0" borderId="0" xfId="0" applyAlignment="1">
      <alignment horizontal="center"/>
    </xf>
    <xf numFmtId="0" fontId="18" fillId="0" borderId="3" xfId="2" applyFont="1" applyFill="1" applyBorder="1" applyAlignment="1">
      <alignment horizontal="justify" vertical="top" wrapText="1"/>
    </xf>
    <xf numFmtId="2" fontId="0" fillId="0" borderId="0" xfId="0" applyNumberFormat="1"/>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2" fillId="0" borderId="1" xfId="0" applyFont="1" applyBorder="1" applyAlignment="1">
      <alignment horizontal="justify"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vertical="top" wrapText="1"/>
    </xf>
    <xf numFmtId="0" fontId="3" fillId="0" borderId="0" xfId="0" applyFont="1" applyFill="1" applyAlignment="1">
      <alignment horizontal="right"/>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topLeftCell="A25" workbookViewId="0">
      <selection activeCell="K24" sqref="K24"/>
    </sheetView>
  </sheetViews>
  <sheetFormatPr defaultRowHeight="15" x14ac:dyDescent="0.25"/>
  <cols>
    <col min="1" max="1" width="8.42578125" style="16" customWidth="1"/>
    <col min="2" max="2" width="40.7109375" style="16" customWidth="1"/>
    <col min="3" max="3" width="75.28515625" style="34" customWidth="1"/>
    <col min="4" max="4" width="16.85546875" style="34" customWidth="1"/>
    <col min="5" max="5" width="15.42578125" style="34" customWidth="1"/>
    <col min="6" max="6" width="10.5703125" style="16" customWidth="1"/>
    <col min="7" max="7" width="11" style="16" customWidth="1"/>
    <col min="8" max="16384" width="9.140625" style="16"/>
  </cols>
  <sheetData>
    <row r="1" spans="1:7" ht="39.75" customHeight="1" x14ac:dyDescent="0.25">
      <c r="A1" s="82" t="s">
        <v>102</v>
      </c>
      <c r="B1" s="82"/>
      <c r="C1" s="82"/>
      <c r="D1" s="82"/>
      <c r="E1" s="82"/>
      <c r="F1" s="82"/>
      <c r="G1" s="82"/>
    </row>
    <row r="2" spans="1:7" s="6" customFormat="1" ht="60" customHeight="1" x14ac:dyDescent="0.25">
      <c r="A2" s="7" t="s">
        <v>0</v>
      </c>
      <c r="B2" s="7" t="s">
        <v>1</v>
      </c>
      <c r="C2" s="26" t="s">
        <v>2</v>
      </c>
      <c r="D2" s="26" t="s">
        <v>3</v>
      </c>
      <c r="E2" s="26" t="s">
        <v>43</v>
      </c>
      <c r="F2" s="7" t="s">
        <v>40</v>
      </c>
      <c r="G2" s="7" t="s">
        <v>4</v>
      </c>
    </row>
    <row r="3" spans="1:7" s="6" customFormat="1" x14ac:dyDescent="0.25">
      <c r="A3" s="7">
        <v>1</v>
      </c>
      <c r="B3" s="7">
        <v>2</v>
      </c>
      <c r="C3" s="26">
        <v>3</v>
      </c>
      <c r="D3" s="26">
        <v>4</v>
      </c>
      <c r="E3" s="26">
        <v>5</v>
      </c>
      <c r="F3" s="7">
        <v>6</v>
      </c>
      <c r="G3" s="7">
        <v>7</v>
      </c>
    </row>
    <row r="4" spans="1:7" s="6" customFormat="1" ht="25.5" customHeight="1" x14ac:dyDescent="0.25">
      <c r="A4" s="37"/>
      <c r="B4" s="38" t="s">
        <v>5</v>
      </c>
      <c r="C4" s="37"/>
      <c r="D4" s="37"/>
      <c r="E4" s="37"/>
      <c r="F4" s="37"/>
      <c r="G4" s="39"/>
    </row>
    <row r="5" spans="1:7" s="6" customFormat="1" ht="37.5" customHeight="1" x14ac:dyDescent="0.25">
      <c r="A5" s="8"/>
      <c r="B5" s="9" t="s">
        <v>6</v>
      </c>
      <c r="C5" s="27" t="s">
        <v>65</v>
      </c>
      <c r="D5" s="27"/>
      <c r="E5" s="19"/>
      <c r="F5" s="20">
        <f>F6+F7+F8+F9</f>
        <v>4</v>
      </c>
      <c r="G5" s="21">
        <f>G6+G7+G8+G9</f>
        <v>0.2</v>
      </c>
    </row>
    <row r="6" spans="1:7" s="6" customFormat="1" ht="85.5" customHeight="1" x14ac:dyDescent="0.25">
      <c r="A6" s="10" t="s">
        <v>8</v>
      </c>
      <c r="B6" s="5" t="s">
        <v>37</v>
      </c>
      <c r="C6" s="13" t="s">
        <v>52</v>
      </c>
      <c r="D6" s="23" t="s">
        <v>91</v>
      </c>
      <c r="E6" s="55" t="s">
        <v>48</v>
      </c>
      <c r="F6" s="42">
        <f>IF(E6="да",1,0)</f>
        <v>1</v>
      </c>
      <c r="G6" s="22">
        <f>IF(E6="да",0.05,IF(E6="нет",0,""))</f>
        <v>0.05</v>
      </c>
    </row>
    <row r="7" spans="1:7" s="31" customFormat="1" ht="138.75" customHeight="1" x14ac:dyDescent="0.25">
      <c r="A7" s="23" t="s">
        <v>7</v>
      </c>
      <c r="B7" s="13" t="s">
        <v>53</v>
      </c>
      <c r="C7" s="28" t="s">
        <v>54</v>
      </c>
      <c r="D7" s="23" t="s">
        <v>91</v>
      </c>
      <c r="E7" s="23" t="s">
        <v>48</v>
      </c>
      <c r="F7" s="42">
        <f>IF(E7="да",1,0)</f>
        <v>1</v>
      </c>
      <c r="G7" s="22">
        <f>IF(E7="да",0.05,IF(E7="нет",0,""))</f>
        <v>0.05</v>
      </c>
    </row>
    <row r="8" spans="1:7" s="31" customFormat="1" ht="88.5" customHeight="1" x14ac:dyDescent="0.25">
      <c r="A8" s="23" t="s">
        <v>9</v>
      </c>
      <c r="B8" s="13" t="s">
        <v>55</v>
      </c>
      <c r="C8" s="13" t="s">
        <v>56</v>
      </c>
      <c r="D8" s="23" t="s">
        <v>91</v>
      </c>
      <c r="E8" s="23" t="s">
        <v>48</v>
      </c>
      <c r="F8" s="42">
        <f>IF(E8="да",1,0)</f>
        <v>1</v>
      </c>
      <c r="G8" s="22">
        <f>IF(E8="да",0.05,IF(E8="нет",0,""))</f>
        <v>0.05</v>
      </c>
    </row>
    <row r="9" spans="1:7" s="6" customFormat="1" ht="93.75" customHeight="1" x14ac:dyDescent="0.25">
      <c r="A9" s="11" t="s">
        <v>10</v>
      </c>
      <c r="B9" s="35" t="s">
        <v>11</v>
      </c>
      <c r="C9" s="13" t="s">
        <v>38</v>
      </c>
      <c r="D9" s="23" t="s">
        <v>91</v>
      </c>
      <c r="E9" s="23" t="s">
        <v>48</v>
      </c>
      <c r="F9" s="42">
        <f>IF(E9="да",1,0)</f>
        <v>1</v>
      </c>
      <c r="G9" s="12">
        <f>IF(E9="да",0.05,IF(E9="нет",0,""))</f>
        <v>0.05</v>
      </c>
    </row>
    <row r="10" spans="1:7" s="6" customFormat="1" ht="31.5" customHeight="1" x14ac:dyDescent="0.25">
      <c r="A10" s="8"/>
      <c r="B10" s="9" t="s">
        <v>12</v>
      </c>
      <c r="C10" s="27" t="s">
        <v>66</v>
      </c>
      <c r="D10" s="27"/>
      <c r="E10" s="19"/>
      <c r="F10" s="1">
        <f>F11+F12+F13+F14+F15</f>
        <v>3</v>
      </c>
      <c r="G10" s="2">
        <f>G11+G12+G13+G14+G15</f>
        <v>0.06</v>
      </c>
    </row>
    <row r="11" spans="1:7" s="31" customFormat="1" ht="126.75" customHeight="1" x14ac:dyDescent="0.25">
      <c r="A11" s="74" t="s">
        <v>13</v>
      </c>
      <c r="B11" s="13" t="s">
        <v>34</v>
      </c>
      <c r="C11" s="13" t="s">
        <v>57</v>
      </c>
      <c r="D11" s="23" t="s">
        <v>91</v>
      </c>
      <c r="E11" s="23" t="s">
        <v>49</v>
      </c>
      <c r="F11" s="42">
        <f>IF(E11="да",1,0)</f>
        <v>0</v>
      </c>
      <c r="G11" s="22">
        <f>IF(E11="да",0.02,IF(E11="нет",0,""))</f>
        <v>0</v>
      </c>
    </row>
    <row r="12" spans="1:7" s="31" customFormat="1" ht="117.75" customHeight="1" x14ac:dyDescent="0.25">
      <c r="A12" s="74" t="s">
        <v>14</v>
      </c>
      <c r="B12" s="13" t="s">
        <v>58</v>
      </c>
      <c r="C12" s="13" t="s">
        <v>106</v>
      </c>
      <c r="D12" s="23" t="s">
        <v>91</v>
      </c>
      <c r="E12" s="23" t="s">
        <v>49</v>
      </c>
      <c r="F12" s="42">
        <f>IF(E12="да",1,0)</f>
        <v>0</v>
      </c>
      <c r="G12" s="22">
        <f>IF(E12="да",0.02,IF(E12="нет",0,""))</f>
        <v>0</v>
      </c>
    </row>
    <row r="13" spans="1:7" s="31" customFormat="1" ht="99" customHeight="1" x14ac:dyDescent="0.25">
      <c r="A13" s="23" t="s">
        <v>15</v>
      </c>
      <c r="B13" s="13" t="s">
        <v>51</v>
      </c>
      <c r="C13" s="29" t="s">
        <v>59</v>
      </c>
      <c r="D13" s="23" t="s">
        <v>91</v>
      </c>
      <c r="E13" s="23" t="s">
        <v>48</v>
      </c>
      <c r="F13" s="42">
        <f>IF(E13="да",1,0)</f>
        <v>1</v>
      </c>
      <c r="G13" s="22">
        <f>IF(E13="да",0.02,IF(E13="нет",0,""))</f>
        <v>0.02</v>
      </c>
    </row>
    <row r="14" spans="1:7" s="31" customFormat="1" ht="76.5" customHeight="1" x14ac:dyDescent="0.25">
      <c r="A14" s="23" t="s">
        <v>16</v>
      </c>
      <c r="B14" s="13" t="s">
        <v>60</v>
      </c>
      <c r="C14" s="13" t="s">
        <v>61</v>
      </c>
      <c r="D14" s="23" t="s">
        <v>91</v>
      </c>
      <c r="E14" s="23" t="s">
        <v>48</v>
      </c>
      <c r="F14" s="42">
        <f>IF(E14="да",1,0)</f>
        <v>1</v>
      </c>
      <c r="G14" s="22">
        <f>IF(E14="да",0.02,IF(E14="нет",0,""))</f>
        <v>0.02</v>
      </c>
    </row>
    <row r="15" spans="1:7" s="31" customFormat="1" ht="95.25" customHeight="1" x14ac:dyDescent="0.25">
      <c r="A15" s="23" t="s">
        <v>17</v>
      </c>
      <c r="B15" s="13" t="s">
        <v>62</v>
      </c>
      <c r="C15" s="13" t="s">
        <v>63</v>
      </c>
      <c r="D15" s="23" t="s">
        <v>83</v>
      </c>
      <c r="E15" s="23" t="s">
        <v>48</v>
      </c>
      <c r="F15" s="42">
        <f>IF(E15="да",1,0)</f>
        <v>1</v>
      </c>
      <c r="G15" s="22">
        <f>IF(E15="да",0.02,IF(E15="нет",0,""))</f>
        <v>0.02</v>
      </c>
    </row>
    <row r="16" spans="1:7" s="6" customFormat="1" ht="33" x14ac:dyDescent="0.25">
      <c r="A16" s="38"/>
      <c r="B16" s="38" t="s">
        <v>18</v>
      </c>
      <c r="C16" s="38"/>
      <c r="D16" s="38"/>
      <c r="E16" s="40"/>
      <c r="F16" s="40"/>
      <c r="G16" s="41"/>
    </row>
    <row r="17" spans="1:7" s="46" customFormat="1" ht="30" x14ac:dyDescent="0.2">
      <c r="A17" s="43"/>
      <c r="B17" s="44" t="s">
        <v>19</v>
      </c>
      <c r="C17" s="59" t="s">
        <v>64</v>
      </c>
      <c r="D17" s="59"/>
      <c r="E17" s="56"/>
      <c r="F17" s="45">
        <f>SUM(F18:F21)</f>
        <v>2</v>
      </c>
      <c r="G17" s="47">
        <f>SUM(G18+G19+G20+G21)</f>
        <v>0.1</v>
      </c>
    </row>
    <row r="18" spans="1:7" s="76" customFormat="1" ht="78.75" customHeight="1" x14ac:dyDescent="0.2">
      <c r="A18" s="50" t="s">
        <v>20</v>
      </c>
      <c r="B18" s="75" t="s">
        <v>67</v>
      </c>
      <c r="C18" s="75" t="s">
        <v>68</v>
      </c>
      <c r="D18" s="23" t="s">
        <v>91</v>
      </c>
      <c r="E18" s="57" t="s">
        <v>48</v>
      </c>
      <c r="F18" s="42">
        <f t="shared" ref="F18:F21" si="0">IF(E18="да",1,0)</f>
        <v>1</v>
      </c>
      <c r="G18" s="48">
        <f>F18*5%</f>
        <v>0.05</v>
      </c>
    </row>
    <row r="19" spans="1:7" s="76" customFormat="1" ht="113.25" customHeight="1" x14ac:dyDescent="0.2">
      <c r="A19" s="49" t="s">
        <v>21</v>
      </c>
      <c r="B19" s="80" t="s">
        <v>69</v>
      </c>
      <c r="C19" s="80" t="s">
        <v>70</v>
      </c>
      <c r="D19" s="23" t="s">
        <v>83</v>
      </c>
      <c r="E19" s="57" t="s">
        <v>49</v>
      </c>
      <c r="F19" s="42">
        <f t="shared" si="0"/>
        <v>0</v>
      </c>
      <c r="G19" s="48">
        <f>F19*5%</f>
        <v>0</v>
      </c>
    </row>
    <row r="20" spans="1:7" s="76" customFormat="1" ht="234.75" customHeight="1" x14ac:dyDescent="0.2">
      <c r="A20" s="49" t="s">
        <v>22</v>
      </c>
      <c r="B20" s="54" t="s">
        <v>50</v>
      </c>
      <c r="C20" s="54" t="s">
        <v>71</v>
      </c>
      <c r="D20" s="23" t="s">
        <v>91</v>
      </c>
      <c r="E20" s="57" t="s">
        <v>49</v>
      </c>
      <c r="F20" s="42">
        <f t="shared" si="0"/>
        <v>0</v>
      </c>
      <c r="G20" s="48">
        <f>F20*5%</f>
        <v>0</v>
      </c>
    </row>
    <row r="21" spans="1:7" s="76" customFormat="1" ht="165" customHeight="1" x14ac:dyDescent="0.2">
      <c r="A21" s="50" t="s">
        <v>23</v>
      </c>
      <c r="B21" s="75" t="s">
        <v>72</v>
      </c>
      <c r="C21" s="75" t="s">
        <v>73</v>
      </c>
      <c r="D21" s="23" t="s">
        <v>83</v>
      </c>
      <c r="E21" s="57" t="s">
        <v>48</v>
      </c>
      <c r="F21" s="42">
        <f t="shared" si="0"/>
        <v>1</v>
      </c>
      <c r="G21" s="48">
        <f>F21*5%</f>
        <v>0.05</v>
      </c>
    </row>
    <row r="22" spans="1:7" s="6" customFormat="1" ht="38.25" customHeight="1" x14ac:dyDescent="0.25">
      <c r="A22" s="14"/>
      <c r="B22" s="9" t="s">
        <v>24</v>
      </c>
      <c r="C22" s="71" t="s">
        <v>84</v>
      </c>
      <c r="D22" s="67"/>
      <c r="E22" s="23"/>
      <c r="F22" s="3">
        <f>F23+F24</f>
        <v>1.8333333333333333</v>
      </c>
      <c r="G22" s="2">
        <f>G23+G24</f>
        <v>0.45833333333333331</v>
      </c>
    </row>
    <row r="23" spans="1:7" s="31" customFormat="1" ht="201" customHeight="1" x14ac:dyDescent="0.25">
      <c r="A23" s="23" t="s">
        <v>25</v>
      </c>
      <c r="B23" s="13" t="s">
        <v>74</v>
      </c>
      <c r="C23" s="13" t="s">
        <v>75</v>
      </c>
      <c r="D23" s="23" t="s">
        <v>91</v>
      </c>
      <c r="E23" s="58">
        <v>0.86</v>
      </c>
      <c r="F23" s="58">
        <f>E23</f>
        <v>0.86</v>
      </c>
      <c r="G23" s="77">
        <f>(F23*25)/100</f>
        <v>0.215</v>
      </c>
    </row>
    <row r="24" spans="1:7" s="31" customFormat="1" ht="199.5" customHeight="1" x14ac:dyDescent="0.25">
      <c r="A24" s="88" t="s">
        <v>26</v>
      </c>
      <c r="B24" s="91" t="s">
        <v>76</v>
      </c>
      <c r="C24" s="13" t="s">
        <v>77</v>
      </c>
      <c r="D24" s="23" t="s">
        <v>83</v>
      </c>
      <c r="E24" s="58">
        <f>(E25+E26+E27)/3</f>
        <v>0.97333333333333327</v>
      </c>
      <c r="F24" s="58">
        <f>E24</f>
        <v>0.97333333333333327</v>
      </c>
      <c r="G24" s="77">
        <f>(F24*25)/100</f>
        <v>0.24333333333333332</v>
      </c>
    </row>
    <row r="25" spans="1:7" s="31" customFormat="1" ht="160.5" customHeight="1" x14ac:dyDescent="0.25">
      <c r="A25" s="89"/>
      <c r="B25" s="92"/>
      <c r="C25" s="13" t="s">
        <v>78</v>
      </c>
      <c r="D25" s="23" t="s">
        <v>83</v>
      </c>
      <c r="E25" s="58">
        <v>0.94</v>
      </c>
      <c r="F25" s="58" t="s">
        <v>33</v>
      </c>
      <c r="G25" s="77" t="s">
        <v>33</v>
      </c>
    </row>
    <row r="26" spans="1:7" s="31" customFormat="1" ht="59.25" customHeight="1" x14ac:dyDescent="0.25">
      <c r="A26" s="89"/>
      <c r="B26" s="92"/>
      <c r="C26" s="13" t="s">
        <v>79</v>
      </c>
      <c r="D26" s="23" t="s">
        <v>83</v>
      </c>
      <c r="E26" s="58">
        <v>0.98</v>
      </c>
      <c r="F26" s="58" t="s">
        <v>33</v>
      </c>
      <c r="G26" s="77" t="s">
        <v>33</v>
      </c>
    </row>
    <row r="27" spans="1:7" s="31" customFormat="1" ht="201.75" customHeight="1" x14ac:dyDescent="0.25">
      <c r="A27" s="90"/>
      <c r="B27" s="93"/>
      <c r="C27" s="13" t="s">
        <v>80</v>
      </c>
      <c r="D27" s="23" t="s">
        <v>83</v>
      </c>
      <c r="E27" s="58">
        <v>1</v>
      </c>
      <c r="F27" s="58" t="s">
        <v>33</v>
      </c>
      <c r="G27" s="77" t="s">
        <v>33</v>
      </c>
    </row>
    <row r="28" spans="1:7" s="6" customFormat="1" ht="15.75" x14ac:dyDescent="0.25">
      <c r="A28" s="17"/>
      <c r="B28" s="17"/>
      <c r="C28" s="30" t="s">
        <v>27</v>
      </c>
      <c r="D28" s="68"/>
      <c r="E28" s="24"/>
      <c r="F28" s="18">
        <f>F5+F10+F17+F22</f>
        <v>10.833333333333334</v>
      </c>
      <c r="G28" s="25">
        <f>G5+G10+G17+G22</f>
        <v>0.81833333333333336</v>
      </c>
    </row>
    <row r="29" spans="1:7" s="6" customFormat="1" ht="15.75" x14ac:dyDescent="0.25">
      <c r="A29" s="4"/>
      <c r="B29" s="4"/>
      <c r="C29" s="51"/>
      <c r="D29" s="60"/>
      <c r="E29" s="36"/>
      <c r="F29" s="52"/>
      <c r="G29" s="53"/>
    </row>
    <row r="30" spans="1:7" s="6" customFormat="1" ht="31.5" customHeight="1" x14ac:dyDescent="0.25">
      <c r="A30" s="94" t="s">
        <v>107</v>
      </c>
      <c r="B30" s="94"/>
      <c r="C30" s="94"/>
      <c r="D30" s="94"/>
      <c r="E30" s="94"/>
      <c r="F30" s="94"/>
      <c r="G30" s="94"/>
    </row>
    <row r="31" spans="1:7" s="6" customFormat="1" ht="15.75" x14ac:dyDescent="0.25">
      <c r="A31" s="4"/>
      <c r="B31" s="4"/>
      <c r="C31" s="51"/>
      <c r="D31" s="60"/>
      <c r="E31" s="36"/>
      <c r="F31" s="52"/>
      <c r="G31" s="53"/>
    </row>
    <row r="32" spans="1:7" s="64" customFormat="1" ht="28.5" customHeight="1" x14ac:dyDescent="0.25">
      <c r="A32" s="61"/>
      <c r="B32" s="87" t="s">
        <v>32</v>
      </c>
      <c r="C32" s="87"/>
      <c r="D32" s="69" t="str">
        <f>IF(0.9&lt;=G28,C38,IF(0.8&lt;=G28,C39,IF(0.65&lt;=G28,C40,IF(G28&lt;0.65,C41))))</f>
        <v>Умеренно эффективна</v>
      </c>
      <c r="E32" s="62"/>
      <c r="F32" s="62"/>
      <c r="G32" s="63"/>
    </row>
    <row r="33" spans="1:7" s="64" customFormat="1" ht="28.5" customHeight="1" x14ac:dyDescent="0.25">
      <c r="A33" s="61"/>
      <c r="B33" s="65"/>
      <c r="C33" s="65"/>
      <c r="D33" s="70"/>
      <c r="E33" s="66"/>
      <c r="F33" s="66"/>
      <c r="G33" s="66"/>
    </row>
    <row r="34" spans="1:7" s="64" customFormat="1" ht="28.5" customHeight="1" x14ac:dyDescent="0.25">
      <c r="A34" s="61"/>
      <c r="B34" s="65"/>
      <c r="C34" s="65"/>
      <c r="D34" s="70"/>
      <c r="E34" s="66"/>
      <c r="F34" s="66"/>
      <c r="G34" s="66"/>
    </row>
    <row r="35" spans="1:7" s="6" customFormat="1" ht="15.75" x14ac:dyDescent="0.25">
      <c r="C35" s="31"/>
      <c r="D35" s="31"/>
      <c r="E35" s="95" t="s">
        <v>82</v>
      </c>
      <c r="F35" s="95"/>
      <c r="G35" s="95"/>
    </row>
    <row r="36" spans="1:7" s="6" customFormat="1" ht="27.75" customHeight="1" x14ac:dyDescent="0.25">
      <c r="B36" s="97" t="s">
        <v>81</v>
      </c>
      <c r="C36" s="97"/>
      <c r="D36" s="97"/>
      <c r="E36" s="97"/>
      <c r="F36" s="97"/>
      <c r="G36" s="97"/>
    </row>
    <row r="37" spans="1:7" s="6" customFormat="1" ht="28.5" x14ac:dyDescent="0.25">
      <c r="B37" s="15" t="s">
        <v>41</v>
      </c>
      <c r="C37" s="32" t="s">
        <v>42</v>
      </c>
      <c r="D37" s="83" t="s">
        <v>39</v>
      </c>
      <c r="E37" s="84"/>
      <c r="F37" s="84"/>
      <c r="G37" s="85"/>
    </row>
    <row r="38" spans="1:7" s="6" customFormat="1" ht="67.5" customHeight="1" x14ac:dyDescent="0.25">
      <c r="B38" s="15" t="s">
        <v>44</v>
      </c>
      <c r="C38" s="33" t="s">
        <v>28</v>
      </c>
      <c r="D38" s="86" t="s">
        <v>86</v>
      </c>
      <c r="E38" s="86"/>
      <c r="F38" s="86"/>
      <c r="G38" s="86"/>
    </row>
    <row r="39" spans="1:7" s="6" customFormat="1" ht="123.75" customHeight="1" x14ac:dyDescent="0.25">
      <c r="B39" s="15" t="s">
        <v>45</v>
      </c>
      <c r="C39" s="33" t="s">
        <v>29</v>
      </c>
      <c r="D39" s="86" t="s">
        <v>87</v>
      </c>
      <c r="E39" s="86"/>
      <c r="F39" s="86"/>
      <c r="G39" s="86"/>
    </row>
    <row r="40" spans="1:7" s="6" customFormat="1" ht="155.25" customHeight="1" x14ac:dyDescent="0.25">
      <c r="B40" s="15" t="s">
        <v>46</v>
      </c>
      <c r="C40" s="33" t="s">
        <v>30</v>
      </c>
      <c r="D40" s="86" t="s">
        <v>88</v>
      </c>
      <c r="E40" s="86"/>
      <c r="F40" s="86"/>
      <c r="G40" s="86"/>
    </row>
    <row r="41" spans="1:7" s="6" customFormat="1" ht="138.75" customHeight="1" x14ac:dyDescent="0.25">
      <c r="B41" s="15" t="s">
        <v>47</v>
      </c>
      <c r="C41" s="33" t="s">
        <v>31</v>
      </c>
      <c r="D41" s="86" t="s">
        <v>89</v>
      </c>
      <c r="E41" s="86"/>
      <c r="F41" s="86"/>
      <c r="G41" s="86"/>
    </row>
    <row r="42" spans="1:7" s="6" customFormat="1" ht="119.25" customHeight="1" x14ac:dyDescent="0.25">
      <c r="B42" s="15" t="s">
        <v>35</v>
      </c>
      <c r="C42" s="33" t="s">
        <v>36</v>
      </c>
      <c r="D42" s="86" t="s">
        <v>90</v>
      </c>
      <c r="E42" s="86"/>
      <c r="F42" s="86"/>
      <c r="G42" s="86"/>
    </row>
    <row r="43" spans="1:7" s="6" customFormat="1" ht="40.5" customHeight="1" x14ac:dyDescent="0.25">
      <c r="B43" s="96" t="s">
        <v>85</v>
      </c>
      <c r="C43" s="96"/>
      <c r="D43" s="96"/>
      <c r="E43" s="96"/>
      <c r="F43" s="96"/>
      <c r="G43" s="96"/>
    </row>
    <row r="44" spans="1:7" s="6" customFormat="1" x14ac:dyDescent="0.25">
      <c r="C44" s="31"/>
      <c r="D44" s="31"/>
      <c r="E44" s="31"/>
    </row>
    <row r="45" spans="1:7" s="6" customFormat="1" x14ac:dyDescent="0.25">
      <c r="C45" s="31"/>
      <c r="D45" s="31"/>
      <c r="E45" s="31"/>
    </row>
    <row r="46" spans="1:7" s="6" customFormat="1" x14ac:dyDescent="0.25">
      <c r="C46" s="31"/>
      <c r="D46" s="31"/>
      <c r="E46" s="31"/>
    </row>
    <row r="47" spans="1:7" s="6" customFormat="1" x14ac:dyDescent="0.25">
      <c r="C47" s="31"/>
      <c r="D47" s="31"/>
      <c r="E47" s="31"/>
    </row>
    <row r="48" spans="1:7" s="6" customFormat="1" x14ac:dyDescent="0.25">
      <c r="C48" s="31"/>
      <c r="D48" s="31"/>
      <c r="E48" s="31"/>
    </row>
    <row r="49" spans="3:5" s="6" customFormat="1" x14ac:dyDescent="0.25">
      <c r="C49" s="31"/>
      <c r="D49" s="31"/>
      <c r="E49" s="31"/>
    </row>
  </sheetData>
  <mergeCells count="14">
    <mergeCell ref="D42:G42"/>
    <mergeCell ref="B43:G43"/>
    <mergeCell ref="D40:G40"/>
    <mergeCell ref="D41:G41"/>
    <mergeCell ref="B36:G36"/>
    <mergeCell ref="D39:G39"/>
    <mergeCell ref="A1:G1"/>
    <mergeCell ref="D37:G37"/>
    <mergeCell ref="D38:G38"/>
    <mergeCell ref="B32:C32"/>
    <mergeCell ref="A24:A27"/>
    <mergeCell ref="B24:B27"/>
    <mergeCell ref="A30:G30"/>
    <mergeCell ref="E35:G35"/>
  </mergeCells>
  <pageMargins left="0.31496062992125984" right="0.31496062992125984" top="0.15748031496062992" bottom="0.11811023622047245" header="0" footer="0"/>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workbookViewId="0">
      <selection activeCell="C24" sqref="C24"/>
    </sheetView>
  </sheetViews>
  <sheetFormatPr defaultRowHeight="15" x14ac:dyDescent="0.25"/>
  <cols>
    <col min="1" max="1" width="27.28515625" customWidth="1"/>
    <col min="2" max="2" width="18.28515625" customWidth="1"/>
    <col min="3" max="3" width="18" customWidth="1"/>
    <col min="4" max="4" width="18.5703125" customWidth="1"/>
  </cols>
  <sheetData>
    <row r="1" spans="1:5" ht="15.75" x14ac:dyDescent="0.25">
      <c r="A1" s="73" t="s">
        <v>104</v>
      </c>
    </row>
    <row r="2" spans="1:5" ht="15.75" x14ac:dyDescent="0.25">
      <c r="A2" s="98" t="s">
        <v>94</v>
      </c>
      <c r="B2" s="98" t="s">
        <v>101</v>
      </c>
      <c r="C2" s="98"/>
      <c r="D2" s="72" t="s">
        <v>100</v>
      </c>
    </row>
    <row r="3" spans="1:5" ht="31.5" x14ac:dyDescent="0.25">
      <c r="A3" s="98"/>
      <c r="B3" s="72" t="s">
        <v>99</v>
      </c>
      <c r="C3" s="72" t="s">
        <v>98</v>
      </c>
      <c r="D3" s="72" t="s">
        <v>97</v>
      </c>
    </row>
    <row r="4" spans="1:5" ht="15.75" x14ac:dyDescent="0.25">
      <c r="A4" s="72">
        <v>1</v>
      </c>
      <c r="B4" s="72">
        <v>2</v>
      </c>
      <c r="C4" s="72">
        <v>3</v>
      </c>
      <c r="D4" s="72">
        <v>4</v>
      </c>
    </row>
    <row r="5" spans="1:5" ht="15.75" x14ac:dyDescent="0.25">
      <c r="A5" s="72">
        <v>27</v>
      </c>
      <c r="B5" s="72">
        <v>1</v>
      </c>
      <c r="C5" s="72">
        <v>6</v>
      </c>
      <c r="D5" s="72">
        <f>(B5+C5)/A5</f>
        <v>0.25925925925925924</v>
      </c>
      <c r="E5" t="s">
        <v>49</v>
      </c>
    </row>
    <row r="6" spans="1:5" ht="15.75" x14ac:dyDescent="0.25">
      <c r="A6" s="73"/>
    </row>
    <row r="7" spans="1:5" ht="15.75" x14ac:dyDescent="0.25">
      <c r="A7" s="73" t="s">
        <v>96</v>
      </c>
    </row>
    <row r="8" spans="1:5" ht="15.75" x14ac:dyDescent="0.25">
      <c r="A8" s="98" t="s">
        <v>95</v>
      </c>
      <c r="B8" s="98" t="s">
        <v>94</v>
      </c>
      <c r="C8" s="72" t="s">
        <v>93</v>
      </c>
    </row>
    <row r="9" spans="1:5" ht="15.75" x14ac:dyDescent="0.25">
      <c r="A9" s="98"/>
      <c r="B9" s="98"/>
      <c r="C9" s="72" t="s">
        <v>92</v>
      </c>
    </row>
    <row r="10" spans="1:5" ht="15.75" x14ac:dyDescent="0.25">
      <c r="A10" s="72">
        <v>1</v>
      </c>
      <c r="B10" s="72">
        <v>2</v>
      </c>
      <c r="C10" s="72">
        <v>3</v>
      </c>
    </row>
    <row r="11" spans="1:5" ht="15.75" x14ac:dyDescent="0.25">
      <c r="A11" s="72">
        <v>19</v>
      </c>
      <c r="B11" s="72">
        <v>22</v>
      </c>
      <c r="C11" s="72">
        <f>A11/B11</f>
        <v>0.86363636363636365</v>
      </c>
    </row>
    <row r="12" spans="1:5" ht="15.75" x14ac:dyDescent="0.25">
      <c r="A12" s="79"/>
      <c r="B12" s="79"/>
      <c r="C12" s="78"/>
    </row>
    <row r="13" spans="1:5" x14ac:dyDescent="0.25">
      <c r="A13" t="s">
        <v>103</v>
      </c>
    </row>
    <row r="14" spans="1:5" x14ac:dyDescent="0.25">
      <c r="A14" t="s">
        <v>105</v>
      </c>
    </row>
    <row r="16" spans="1:5" x14ac:dyDescent="0.25">
      <c r="A16">
        <v>15</v>
      </c>
      <c r="B16">
        <v>16</v>
      </c>
      <c r="C16" s="81">
        <f>A16/B16</f>
        <v>0.9375</v>
      </c>
      <c r="D16" t="s">
        <v>108</v>
      </c>
    </row>
    <row r="17" spans="1:4" x14ac:dyDescent="0.25">
      <c r="A17">
        <v>3</v>
      </c>
      <c r="B17">
        <v>4</v>
      </c>
      <c r="C17" s="81">
        <f>A17/B17</f>
        <v>0.75</v>
      </c>
      <c r="D17" t="s">
        <v>109</v>
      </c>
    </row>
  </sheetData>
  <mergeCells count="4">
    <mergeCell ref="A2:A3"/>
    <mergeCell ref="B2:C2"/>
    <mergeCell ref="A8:A9"/>
    <mergeCell ref="B8:B9"/>
  </mergeCells>
  <pageMargins left="0.70866141732283472" right="0.70866141732283472" top="0.74803149606299213" bottom="0.74803149606299213" header="0.31496062992125984" footer="0.31496062992125984"/>
  <pageSetup paperSize="9" scale="86"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2022-05-04T13:13:12Z</cp:lastPrinted>
  <dcterms:created xsi:type="dcterms:W3CDTF">2016-01-22T12:00:45Z</dcterms:created>
  <dcterms:modified xsi:type="dcterms:W3CDTF">2025-05-13T08:55:49Z</dcterms:modified>
</cp:coreProperties>
</file>