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4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2.'!$A$1:$E$50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E11" i="12"/>
  <c r="E9"/>
  <c r="H22" i="13"/>
  <c r="E7"/>
  <c r="E21" i="11"/>
  <c r="E10"/>
  <c r="H11" i="13" l="1"/>
  <c r="H9" i="11"/>
  <c r="H7" l="1"/>
  <c r="E9"/>
  <c r="E7" s="1"/>
  <c r="H8" i="13"/>
  <c r="E8" i="12"/>
  <c r="E7" s="1"/>
  <c r="E6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<sst xmlns="http://schemas.openxmlformats.org/spreadsheetml/2006/main" count="1076" uniqueCount="551">
  <si>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</si>
  <si>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</si>
  <si>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</si>
  <si>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</si>
  <si>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</si>
  <si>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</si>
  <si>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</si>
  <si>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</si>
  <si>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</si>
  <si>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</si>
  <si>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</si>
  <si>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</si>
  <si>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</si>
  <si>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</si>
  <si>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</si>
  <si>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</si>
  <si>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</si>
  <si>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</si>
  <si>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</si>
  <si>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</si>
  <si>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</si>
  <si>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</si>
  <si>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</si>
  <si>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</si>
  <si>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</si>
  <si>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</si>
  <si>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</si>
  <si>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</si>
  <si>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</si>
  <si>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</si>
  <si>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</si>
  <si>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</si>
  <si>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</si>
  <si>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</si>
  <si>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</si>
  <si>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</si>
  <si>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</si>
  <si>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</si>
  <si>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</si>
  <si>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</si>
  <si>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</si>
  <si>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</si>
  <si>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</si>
  <si>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</si>
  <si>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</si>
  <si>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</si>
  <si>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</si>
  <si>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</si>
  <si>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</si>
  <si>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</si>
  <si>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</si>
  <si>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</si>
  <si>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</si>
  <si>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</si>
  <si>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</si>
  <si>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</si>
  <si>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</si>
  <si>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</si>
  <si>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</si>
  <si>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</si>
  <si>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</si>
  <si>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</si>
  <si>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</si>
  <si>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</si>
  <si>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</si>
  <si>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</si>
  <si>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</si>
  <si>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</si>
  <si>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</si>
  <si>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</si>
  <si>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</si>
  <si>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</si>
  <si>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</si>
  <si>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</si>
  <si>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</si>
  <si>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</si>
  <si>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</si>
  <si>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</si>
  <si>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</si>
  <si>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</si>
  <si>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</si>
  <si>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</si>
  <si>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</si>
  <si>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</si>
  <si>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</si>
  <si>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</si>
  <si>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</si>
  <si>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</si>
  <si>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</si>
  <si>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</si>
  <si>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</si>
  <si>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</si>
  <si>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</si>
  <si>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</si>
  <si>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</si>
  <si>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</si>
  <si>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</si>
  <si>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</si>
  <si>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</si>
  <si>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</si>
  <si>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</si>
  <si>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</si>
  <si>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</si>
  <si>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</si>
  <si>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</si>
  <si>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</si>
  <si>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</si>
  <si>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</si>
  <si>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</si>
  <si>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</si>
  <si>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</si>
  <si>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</si>
  <si>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</si>
  <si>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</si>
  <si>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</si>
  <si>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</si>
  <si>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</si>
  <si>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</si>
  <si>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</si>
  <si>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</si>
  <si>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</si>
  <si>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</si>
  <si>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</si>
  <si>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</si>
  <si>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</si>
  <si>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</si>
  <si>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</si>
  <si>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</si>
  <si>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</si>
  <si>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</si>
  <si>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</si>
  <si>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</si>
  <si>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</si>
  <si>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</si>
  <si>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</si>
  <si>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</si>
  <si>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</si>
  <si>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</si>
  <si>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</si>
  <si>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</si>
  <si>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</si>
  <si>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</si>
  <si>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</si>
  <si>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</si>
  <si>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</si>
  <si>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</si>
  <si>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</si>
  <si>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</si>
  <si>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</si>
  <si>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</si>
  <si>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</si>
  <si>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</si>
  <si>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</si>
  <si>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</si>
  <si>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</si>
  <si>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</si>
  <si>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</si>
  <si>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</si>
  <si>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</si>
  <si>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</si>
  <si>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</si>
  <si>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</si>
  <si>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</si>
  <si>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</si>
  <si>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</si>
  <si>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</si>
  <si>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</si>
  <si>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</si>
  <si>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</si>
  <si>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</si>
  <si>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</si>
  <si>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</si>
  <si>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</si>
  <si>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</si>
  <si>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</si>
  <si>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</si>
  <si>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</si>
  <si>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</si>
  <si>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</si>
  <si>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</si>
  <si>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</si>
  <si>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</si>
  <si>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</si>
  <si>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</si>
  <si>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</si>
  <si>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</si>
  <si>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</si>
  <si>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</si>
  <si>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</si>
  <si>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</si>
  <si>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</si>
  <si>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</si>
  <si>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</si>
  <si>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</si>
  <si>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</si>
  <si>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</si>
  <si>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</si>
  <si>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</si>
  <si>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</si>
  <si>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</si>
  <si>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</si>
  <si>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</si>
  <si>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</si>
  <si>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</si>
  <si>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</si>
  <si>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</si>
  <si>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</si>
  <si>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</si>
  <si>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</si>
  <si>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</si>
  <si>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</si>
  <si>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</si>
  <si>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</si>
  <si>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</si>
  <si>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</si>
  <si>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</si>
  <si>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</si>
  <si>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</si>
  <si>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</si>
  <si>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</si>
  <si>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</si>
  <si>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</si>
  <si>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</si>
  <si>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</si>
  <si>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</si>
  <si>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</si>
  <si>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</si>
  <si>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</si>
  <si>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</si>
  <si>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</si>
  <si>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</si>
  <si>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</si>
  <si>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</si>
  <si>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</si>
  <si>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</si>
  <si>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</si>
  <si>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</si>
  <si>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</si>
  <si>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</si>
  <si>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</si>
  <si>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</si>
  <si>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</si>
  <si>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</si>
  <si>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</si>
  <si>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</si>
  <si>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</si>
  <si>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</si>
  <si>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</si>
  <si>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</si>
  <si>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</si>
  <si>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</si>
  <si>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</si>
  <si>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</si>
  <si>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</si>
  <si>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</si>
  <si>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</si>
  <si>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</si>
  <si>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</si>
  <si>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</si>
  <si>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</si>
  <si>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</si>
  <si>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</si>
  <si>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</si>
  <si>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</si>
  <si>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</si>
  <si>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</si>
  <si>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</si>
  <si>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</si>
  <si>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</si>
  <si>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</si>
  <si>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</si>
  <si>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</si>
  <si>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</si>
  <si>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</si>
  <si>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</si>
  <si>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</si>
  <si>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</si>
  <si>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</si>
  <si>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</si>
  <si>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</si>
  <si>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</si>
  <si>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</si>
  <si>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</si>
  <si>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</si>
  <si>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</si>
  <si>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</si>
  <si>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</si>
  <si>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</si>
  <si>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</si>
  <si>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</si>
  <si>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</si>
  <si>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</si>
  <si>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</si>
  <si>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</si>
  <si>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</si>
  <si>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</si>
  <si>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</si>
  <si>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</si>
  <si>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</si>
  <si>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</si>
  <si>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</si>
  <si>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</si>
  <si>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</si>
  <si>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</si>
  <si>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</si>
  <si>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</si>
  <si>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</si>
  <si>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</si>
  <si>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</si>
  <si>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</si>
  <si>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</si>
  <si>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</si>
  <si>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</si>
  <si>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</si>
  <si>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</si>
  <si>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</si>
  <si>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</si>
  <si>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</si>
  <si>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</si>
  <si>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</si>
  <si>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</si>
  <si>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</si>
  <si>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</si>
  <si>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</si>
  <si>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</si>
  <si>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</si>
  <si>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</si>
  <si>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</si>
  <si>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</si>
  <si>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</si>
  <si>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</si>
  <si>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</si>
  <si>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</si>
  <si>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</si>
  <si>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</si>
  <si>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</si>
  <si>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</si>
  <si>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</si>
  <si>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</si>
  <si>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</si>
  <si>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</si>
  <si>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</si>
  <si>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</si>
  <si>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</si>
  <si>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</si>
  <si>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</si>
  <si>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</si>
  <si>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</si>
  <si>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</si>
  <si>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</si>
  <si>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</si>
  <si>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</si>
  <si>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</si>
  <si>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</si>
  <si>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</si>
  <si>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</si>
  <si>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</si>
  <si>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</si>
  <si>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</si>
  <si>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</si>
  <si>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</si>
  <si>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</si>
  <si>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</si>
  <si>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</si>
  <si>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</si>
  <si>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</si>
  <si>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</si>
  <si>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</si>
  <si>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</si>
  <si>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</si>
  <si>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</si>
  <si>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</si>
  <si>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</si>
  <si>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</si>
  <si>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</si>
  <si>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</si>
  <si>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</si>
  <si>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</si>
  <si>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</si>
  <si>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</si>
  <si>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</si>
  <si>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</si>
  <si>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</si>
  <si>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</si>
  <si>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</si>
  <si>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</si>
  <si>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</si>
  <si>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</si>
  <si>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</si>
  <si>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</si>
  <si>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</si>
  <si>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</si>
  <si>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</si>
  <si>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</si>
  <si>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</si>
  <si>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</si>
  <si>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</si>
  <si>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</si>
  <si>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</si>
  <si>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</si>
  <si>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</si>
  <si>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</si>
  <si>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</si>
  <si>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</si>
  <si>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</si>
  <si>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</si>
  <si>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</si>
  <si>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</si>
  <si>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</si>
  <si>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</si>
  <si>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</si>
  <si>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</si>
  <si>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</si>
  <si>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</si>
  <si>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</si>
  <si>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</si>
  <si>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</si>
  <si>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</si>
  <si>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</si>
  <si>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</si>
  <si>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</si>
  <si>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</si>
  <si>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</si>
  <si>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</si>
  <si>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</si>
  <si>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</si>
  <si>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</si>
  <si>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</si>
  <si>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</si>
  <si>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</si>
  <si>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</si>
  <si>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</si>
  <si>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</si>
  <si>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</si>
  <si>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</si>
  <si>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</si>
  <si>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</si>
  <si>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</si>
  <si>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</si>
  <si>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</si>
  <si>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</si>
  <si>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</si>
  <si>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</si>
  <si>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</si>
  <si>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</si>
  <si>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</si>
  <si>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</si>
  <si>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</si>
  <si>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</si>
  <si>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</si>
  <si>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</si>
  <si>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</si>
  <si>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</si>
  <si>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</si>
  <si>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</si>
  <si>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</si>
  <si>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</si>
  <si>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</si>
  <si>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</si>
  <si>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</si>
  <si>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</si>
  <si>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</si>
  <si>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</si>
  <si>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</si>
  <si>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</si>
  <si>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</si>
  <si>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</si>
  <si>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</si>
  <si>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</si>
  <si>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</si>
  <si>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</si>
  <si>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</si>
  <si>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</si>
  <si>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</si>
  <si>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</si>
  <si>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</si>
  <si>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</si>
  <si>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</si>
  <si>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</si>
  <si>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</si>
  <si>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</si>
  <si>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</si>
  <si>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</si>
  <si>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</si>
  <si>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</si>
  <si>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</si>
  <si>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</si>
  <si>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</si>
  <si>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</si>
  <si>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</si>
  <si>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</si>
  <si>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</si>
  <si>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</si>
  <si>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</si>
  <si>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</si>
  <si>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</si>
  <si>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</si>
  <si>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</si>
  <si>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</si>
  <si>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</si>
  <si>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</si>
  <si>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</si>
  <si>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</si>
  <si>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</si>
  <si>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</si>
  <si>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</si>
  <si>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</si>
  <si>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</si>
  <si>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</si>
  <si>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</si>
  <si>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</si>
  <si>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</si>
  <si>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</si>
  <si>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</si>
  <si>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</si>
  <si>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</si>
  <si>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</si>
  <si>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</si>
  <si>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</si>
  <si>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</si>
  <si>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</si>
  <si>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</si>
  <si>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</si>
  <si>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</si>
  <si>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</si>
  <si>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</si>
  <si>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</si>
  <si>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</si>
  <si>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</si>
  <si>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</si>
  <si>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</si>
  <si>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</si>
  <si>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</si>
  <si>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</si>
  <si>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</si>
  <si>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</si>
  <si>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</si>
  <si>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</si>
  <si>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</si>
  <si>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</si>
  <si>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</si>
  <si>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Руководитель МО МР "Ижемский"</t>
  </si>
  <si>
    <t>Терентьева Л. И.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</si>
  <si>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</si>
  <si>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декабрь 2018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</si>
  <si>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за январь - декабрь 2018г.</t>
  </si>
  <si>
    <t>39 стр. технадзор + оказание услуг по составлению сметной документации +  программный комплекс РИК+изготовление техпаспортов и техпланов на автомобильные дороги общего пользования + приобретение техники (350866,64+19773,93+37100,00+632925,16+3040633,00)</t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</si>
  <si>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декабрь 2018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</si>
  <si>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декабрь 2018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</si>
  <si>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t xml:space="preserve">ремонт автомобильных дорог общего пользования и искусственных сооружений на них 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</si>
  <si>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декабрь 2018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</si>
</sst>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zoomScaleSheetLayoutView="90" workbookViewId="0">
      <selection activeCell="D15" sqref="D15:L15"/>
    </sheetView>
  </sheetViews>
  <sheetFormatPr defaultColWidth="9.140625" defaultRowHeight="12.75"/>
  <cols>
    <col min="1" max="16384" width="9.140625" style="1"/>
  </cols>
  <sheetData>
    <row r="1" spans="3:13" ht="13.5" thickBot="1">
      <c r="C1" s="204" t="s">
        <v>136</v>
      </c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3:13" ht="13.5" thickBot="1"/>
    <row r="3" spans="3:13" ht="13.5" thickBot="1">
      <c r="C3" s="207" t="s">
        <v>137</v>
      </c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3:13" ht="13.5" thickBot="1"/>
    <row r="5" spans="3:13">
      <c r="C5" s="210" t="s">
        <v>138</v>
      </c>
      <c r="D5" s="211"/>
      <c r="E5" s="211"/>
      <c r="F5" s="211"/>
      <c r="G5" s="211"/>
      <c r="H5" s="211"/>
      <c r="I5" s="211"/>
      <c r="J5" s="211"/>
      <c r="K5" s="211"/>
      <c r="L5" s="211"/>
      <c r="M5" s="212"/>
    </row>
    <row r="6" spans="3:13">
      <c r="C6" s="181"/>
      <c r="D6" s="182"/>
      <c r="E6" s="182"/>
      <c r="F6" s="182"/>
      <c r="G6" s="182"/>
      <c r="H6" s="182"/>
      <c r="I6" s="182"/>
      <c r="J6" s="182"/>
      <c r="K6" s="182"/>
      <c r="L6" s="182"/>
      <c r="M6" s="183"/>
    </row>
    <row r="7" spans="3:13" ht="13.5" thickBot="1">
      <c r="C7" s="213"/>
      <c r="D7" s="214"/>
      <c r="E7" s="214"/>
      <c r="F7" s="214"/>
      <c r="G7" s="214"/>
      <c r="H7" s="214"/>
      <c r="I7" s="214"/>
      <c r="J7" s="214"/>
      <c r="K7" s="214"/>
      <c r="L7" s="214"/>
      <c r="M7" s="215"/>
    </row>
    <row r="8" spans="3:13" ht="13.5" thickBot="1"/>
    <row r="9" spans="3:13" ht="13.5" thickBot="1">
      <c r="C9" s="207" t="s">
        <v>139</v>
      </c>
      <c r="D9" s="208"/>
      <c r="E9" s="208"/>
      <c r="F9" s="208"/>
      <c r="G9" s="208"/>
      <c r="H9" s="208"/>
      <c r="I9" s="208"/>
      <c r="J9" s="208"/>
      <c r="K9" s="208"/>
      <c r="L9" s="208"/>
      <c r="M9" s="209"/>
    </row>
    <row r="10" spans="3:13" ht="13.5" thickBot="1"/>
    <row r="11" spans="3:13">
      <c r="D11" s="216" t="s">
        <v>383</v>
      </c>
      <c r="E11" s="211"/>
      <c r="F11" s="211"/>
      <c r="G11" s="211"/>
      <c r="H11" s="211"/>
      <c r="I11" s="211"/>
      <c r="J11" s="211"/>
      <c r="K11" s="211"/>
      <c r="L11" s="212"/>
    </row>
    <row r="12" spans="3:13">
      <c r="D12" s="181" t="s">
        <v>384</v>
      </c>
      <c r="E12" s="182"/>
      <c r="F12" s="182"/>
      <c r="G12" s="182"/>
      <c r="H12" s="182"/>
      <c r="I12" s="182"/>
      <c r="J12" s="182"/>
      <c r="K12" s="182"/>
      <c r="L12" s="183"/>
    </row>
    <row r="13" spans="3:13">
      <c r="D13" s="181" t="s">
        <v>385</v>
      </c>
      <c r="E13" s="182"/>
      <c r="F13" s="182"/>
      <c r="G13" s="182"/>
      <c r="H13" s="182"/>
      <c r="I13" s="182"/>
      <c r="J13" s="182"/>
      <c r="K13" s="182"/>
      <c r="L13" s="183"/>
    </row>
    <row r="14" spans="3:13">
      <c r="D14" s="181" t="s">
        <v>545</v>
      </c>
      <c r="E14" s="182"/>
      <c r="F14" s="182"/>
      <c r="G14" s="182"/>
      <c r="H14" s="182"/>
      <c r="I14" s="182"/>
      <c r="J14" s="182"/>
      <c r="K14" s="182"/>
      <c r="L14" s="183"/>
    </row>
    <row r="15" spans="3:13" ht="13.5" thickBot="1">
      <c r="D15" s="197" t="s">
        <v>140</v>
      </c>
      <c r="E15" s="198"/>
      <c r="F15" s="198"/>
      <c r="G15" s="198"/>
      <c r="H15" s="198"/>
      <c r="I15" s="198"/>
      <c r="J15" s="198"/>
      <c r="K15" s="198"/>
      <c r="L15" s="199"/>
    </row>
    <row r="18" spans="1:48" ht="13.5" thickBot="1"/>
    <row r="19" spans="1:48" ht="13.5" thickBot="1">
      <c r="A19" s="194" t="s">
        <v>386</v>
      </c>
      <c r="B19" s="195"/>
      <c r="C19" s="195"/>
      <c r="D19" s="195"/>
      <c r="E19" s="195"/>
      <c r="F19" s="195"/>
      <c r="G19" s="195"/>
      <c r="H19" s="196"/>
      <c r="I19" s="194" t="s">
        <v>141</v>
      </c>
      <c r="J19" s="195"/>
      <c r="K19" s="196"/>
      <c r="N19" s="187" t="s">
        <v>142</v>
      </c>
      <c r="O19" s="188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89" t="s">
        <v>389</v>
      </c>
      <c r="N21" s="189"/>
      <c r="O21" s="189"/>
      <c r="P21" s="189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89" t="s">
        <v>390</v>
      </c>
      <c r="N22" s="189"/>
      <c r="O22" s="189"/>
      <c r="P22" s="189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89" t="s">
        <v>391</v>
      </c>
      <c r="N23" s="189"/>
      <c r="O23" s="189"/>
      <c r="P23" s="189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0" t="s">
        <v>148</v>
      </c>
      <c r="O27" s="191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536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2" t="s">
        <v>537</v>
      </c>
      <c r="D32" s="193"/>
      <c r="E32" s="193"/>
      <c r="F32" s="193"/>
      <c r="G32" s="193"/>
      <c r="H32" s="193"/>
      <c r="I32" s="193"/>
      <c r="J32" s="193"/>
      <c r="K32" s="193"/>
    </row>
    <row r="33" spans="1:11" ht="13.5" thickBot="1"/>
    <row r="34" spans="1:11" ht="12.75" customHeight="1" thickBot="1">
      <c r="A34" s="200" t="s">
        <v>395</v>
      </c>
      <c r="B34" s="201"/>
      <c r="C34" s="170" t="s">
        <v>151</v>
      </c>
      <c r="D34" s="171"/>
      <c r="E34" s="171"/>
      <c r="F34" s="171"/>
      <c r="G34" s="171"/>
      <c r="H34" s="171"/>
      <c r="I34" s="171"/>
      <c r="J34" s="171"/>
      <c r="K34" s="172"/>
    </row>
    <row r="35" spans="1:11">
      <c r="A35" s="202" t="s">
        <v>396</v>
      </c>
      <c r="B35" s="203"/>
      <c r="C35" s="173" t="s">
        <v>392</v>
      </c>
      <c r="D35" s="174"/>
      <c r="E35" s="175"/>
      <c r="F35" s="30"/>
      <c r="G35" s="31"/>
      <c r="H35" s="32"/>
      <c r="I35" s="31"/>
      <c r="J35" s="31"/>
      <c r="K35" s="32"/>
    </row>
    <row r="36" spans="1:11">
      <c r="A36" s="177" t="s">
        <v>394</v>
      </c>
      <c r="B36" s="178"/>
      <c r="C36" s="184" t="s">
        <v>393</v>
      </c>
      <c r="D36" s="185"/>
      <c r="E36" s="186"/>
      <c r="F36" s="10"/>
      <c r="G36" s="11"/>
      <c r="H36" s="12"/>
      <c r="I36" s="11"/>
      <c r="J36" s="11"/>
      <c r="K36" s="12"/>
    </row>
    <row r="37" spans="1:11" ht="13.5" thickBot="1">
      <c r="A37" s="176">
        <v>1</v>
      </c>
      <c r="B37" s="176"/>
      <c r="C37" s="176">
        <v>2</v>
      </c>
      <c r="D37" s="176"/>
      <c r="E37" s="176"/>
      <c r="F37" s="176">
        <v>3</v>
      </c>
      <c r="G37" s="176"/>
      <c r="H37" s="176"/>
      <c r="I37" s="176">
        <v>4</v>
      </c>
      <c r="J37" s="176"/>
      <c r="K37" s="176"/>
    </row>
    <row r="38" spans="1:11" ht="13.5" thickBot="1">
      <c r="A38" s="179" t="s">
        <v>152</v>
      </c>
      <c r="B38" s="180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16" zoomScale="90" zoomScaleNormal="90" zoomScaleSheetLayoutView="100" workbookViewId="0">
      <selection activeCell="H22" sqref="H22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7" t="s">
        <v>544</v>
      </c>
      <c r="B1" s="218"/>
      <c r="C1" s="218"/>
      <c r="D1" s="218"/>
      <c r="E1" s="218"/>
      <c r="F1" s="218"/>
      <c r="G1" s="218"/>
      <c r="H1" s="218"/>
    </row>
    <row r="2" spans="1:8" s="143" customFormat="1" ht="12" customHeight="1">
      <c r="A2" s="219" t="s">
        <v>153</v>
      </c>
      <c r="B2" s="219"/>
      <c r="C2" s="219"/>
      <c r="D2" s="219"/>
      <c r="E2" s="219"/>
      <c r="F2" s="219"/>
      <c r="G2" s="219"/>
      <c r="H2" s="219"/>
    </row>
    <row r="3" spans="1:8" ht="31.5" customHeight="1">
      <c r="A3" s="220" t="s">
        <v>154</v>
      </c>
      <c r="B3" s="220" t="s">
        <v>155</v>
      </c>
      <c r="C3" s="220" t="s">
        <v>397</v>
      </c>
      <c r="D3" s="220"/>
      <c r="E3" s="220"/>
      <c r="F3" s="220" t="s">
        <v>398</v>
      </c>
      <c r="G3" s="220"/>
      <c r="H3" s="220"/>
    </row>
    <row r="4" spans="1:8" ht="76.5" customHeight="1">
      <c r="A4" s="220"/>
      <c r="B4" s="220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461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f>E9</f>
        <v>5379.049710000003</v>
      </c>
      <c r="F7" s="147"/>
      <c r="G7" s="78"/>
      <c r="H7" s="168">
        <f>H9+H29+H30</f>
        <v>36655.44371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8"/>
    </row>
    <row r="9" spans="1:8" ht="28.5">
      <c r="A9" s="144" t="s">
        <v>400</v>
      </c>
      <c r="B9" s="145" t="s">
        <v>160</v>
      </c>
      <c r="C9" s="78"/>
      <c r="D9" s="78"/>
      <c r="E9" s="153">
        <f>H9-23875.886</f>
        <v>5379.049710000003</v>
      </c>
      <c r="F9" s="78"/>
      <c r="G9" s="78"/>
      <c r="H9" s="168">
        <f>H10+H21</f>
        <v>29254.935710000002</v>
      </c>
    </row>
    <row r="10" spans="1:8" ht="45">
      <c r="A10" s="146" t="s">
        <v>401</v>
      </c>
      <c r="B10" s="145" t="s">
        <v>161</v>
      </c>
      <c r="C10" s="147"/>
      <c r="D10" s="78"/>
      <c r="E10" s="153">
        <f>5408.35645-3958.277</f>
        <v>1450.0794500000002</v>
      </c>
      <c r="F10" s="147"/>
      <c r="G10" s="78"/>
      <c r="H10" s="168">
        <v>5408.3559999999998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57">
        <f>23846.57971-19917.609</f>
        <v>3928.9707100000014</v>
      </c>
      <c r="F21" s="78"/>
      <c r="G21" s="78"/>
      <c r="H21" s="157">
        <v>23846.579710000002</v>
      </c>
      <c r="I21" s="162"/>
      <c r="J21" s="162"/>
      <c r="K21" s="162"/>
      <c r="L21" s="162"/>
      <c r="M21" s="162"/>
      <c r="N21" s="162"/>
      <c r="O21" s="162"/>
      <c r="P21" s="162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57">
        <v>7400.5079999999998</v>
      </c>
      <c r="I30" s="161"/>
      <c r="J30" s="161"/>
      <c r="K30" s="161"/>
      <c r="L30" s="161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E13" sqref="E13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1" t="s">
        <v>548</v>
      </c>
      <c r="B1" s="221"/>
      <c r="C1" s="221"/>
      <c r="D1" s="221"/>
      <c r="E1" s="221"/>
    </row>
    <row r="2" spans="1:5">
      <c r="A2" s="222" t="s">
        <v>153</v>
      </c>
      <c r="B2" s="222"/>
      <c r="C2" s="222"/>
      <c r="D2" s="222"/>
      <c r="E2" s="222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461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56">
        <f>E7+E12+E41+E42+E43+E44+E45+E50</f>
        <v>34936.077960000002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08">
        <f>E8+E9+E10+E11</f>
        <v>30854.77923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f>407.7-407.7</f>
        <v>0</v>
      </c>
    </row>
    <row r="9" spans="1:5" s="42" customFormat="1" ht="15">
      <c r="A9" s="47" t="s">
        <v>549</v>
      </c>
      <c r="B9" s="71" t="s">
        <v>162</v>
      </c>
      <c r="C9" s="77"/>
      <c r="D9" s="77"/>
      <c r="E9" s="109">
        <f>566.31695+15373.077</f>
        <v>15939.39395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14499.413280000001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f>15789.049-15373.077</f>
        <v>415.97200000000157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540</v>
      </c>
      <c r="B44" s="71" t="s">
        <v>222</v>
      </c>
      <c r="C44" s="53"/>
      <c r="D44" s="77"/>
      <c r="E44" s="108">
        <v>4081.29873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3"/>
      <c r="B47" s="40"/>
      <c r="C47" s="53"/>
      <c r="D47" s="77"/>
      <c r="E47" s="53"/>
    </row>
    <row r="48" spans="1:5" s="42" customFormat="1" ht="15">
      <c r="A48" s="163"/>
      <c r="B48" s="40"/>
      <c r="C48" s="53"/>
      <c r="D48" s="77"/>
      <c r="E48" s="53"/>
    </row>
    <row r="49" spans="1:6" s="42" customFormat="1" ht="15" hidden="1">
      <c r="A49" s="160" t="s">
        <v>543</v>
      </c>
      <c r="B49" s="164"/>
      <c r="C49" s="165"/>
      <c r="D49" s="165"/>
      <c r="E49" s="165"/>
      <c r="F49" s="161"/>
    </row>
    <row r="50" spans="1:6" s="42" customFormat="1" ht="15">
      <c r="A50" s="47"/>
      <c r="B50" s="45"/>
      <c r="C50" s="46"/>
      <c r="D50" s="46"/>
      <c r="E50" s="46"/>
    </row>
    <row r="51" spans="1:6">
      <c r="A51" s="167" t="s">
        <v>546</v>
      </c>
    </row>
    <row r="53" spans="1:6">
      <c r="A53" s="166"/>
      <c r="B53" s="166"/>
      <c r="C53" s="166"/>
      <c r="D53" s="166"/>
      <c r="E53" s="166"/>
      <c r="F53" s="166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3" fitToHeight="0" orientation="landscape" r:id="rId1"/>
  <headerFooter alignWithMargins="0">
    <oddFooter>&amp;C&amp;P</oddFooter>
  </headerFooter>
  <rowBreaks count="1" manualBreakCount="1">
    <brk id="50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zoomScale="90" zoomScaleNormal="90" zoomScaleSheetLayoutView="100" workbookViewId="0">
      <selection activeCell="B13" sqref="B13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3" t="s">
        <v>547</v>
      </c>
      <c r="B1" s="221"/>
      <c r="C1" s="221"/>
      <c r="D1" s="221"/>
      <c r="E1" s="221"/>
      <c r="F1" s="221"/>
      <c r="G1" s="221"/>
      <c r="H1" s="221"/>
    </row>
    <row r="2" spans="1:8" ht="15" customHeight="1">
      <c r="A2" s="224" t="s">
        <v>153</v>
      </c>
      <c r="B2" s="224"/>
      <c r="C2" s="224"/>
      <c r="D2" s="224"/>
      <c r="E2" s="224"/>
      <c r="F2" s="224"/>
      <c r="G2" s="224"/>
      <c r="H2" s="224"/>
    </row>
    <row r="3" spans="1:8" s="42" customFormat="1" ht="23.25" customHeight="1">
      <c r="A3" s="225" t="s">
        <v>154</v>
      </c>
      <c r="B3" s="225" t="s">
        <v>155</v>
      </c>
      <c r="C3" s="225" t="s">
        <v>439</v>
      </c>
      <c r="D3" s="225"/>
      <c r="E3" s="225"/>
      <c r="F3" s="225" t="s">
        <v>440</v>
      </c>
      <c r="G3" s="225"/>
      <c r="H3" s="225"/>
    </row>
    <row r="4" spans="1:8" s="42" customFormat="1" ht="60">
      <c r="A4" s="225"/>
      <c r="B4" s="225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461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8">
        <f>'Раздел 1.'!H30</f>
        <v>7400.5079999999998</v>
      </c>
      <c r="F7" s="159" t="s">
        <v>173</v>
      </c>
      <c r="G7" s="159" t="s">
        <v>173</v>
      </c>
      <c r="H7" s="159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8">
        <v>31276.394</v>
      </c>
      <c r="F8" s="158"/>
      <c r="G8" s="158"/>
      <c r="H8" s="158">
        <f>'Раздел 1.'!H7</f>
        <v>36655.44371</v>
      </c>
    </row>
    <row r="9" spans="1:8" s="42" customFormat="1" ht="15">
      <c r="A9" s="49" t="s">
        <v>228</v>
      </c>
      <c r="B9" s="45" t="s">
        <v>161</v>
      </c>
      <c r="C9" s="57"/>
      <c r="D9" s="58"/>
      <c r="E9" s="158">
        <v>52569.9</v>
      </c>
      <c r="F9" s="158"/>
      <c r="G9" s="158"/>
      <c r="H9" s="158">
        <v>52569.9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8">
        <v>12242.831</v>
      </c>
      <c r="F10" s="158"/>
      <c r="G10" s="158"/>
      <c r="H10" s="158">
        <f>'Раздел 2.'!E6</f>
        <v>34936.077960000002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11334.736000000001</v>
      </c>
      <c r="F11" s="159"/>
      <c r="G11" s="159"/>
      <c r="H11" s="153">
        <f>'Раздел 2.'!E9+'Раздел 2.'!E10+'Раздел 2.'!E11</f>
        <v>30854.77923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9"/>
      <c r="F12" s="159"/>
      <c r="G12" s="159"/>
      <c r="H12" s="159"/>
    </row>
    <row r="13" spans="1:8" s="42" customFormat="1" ht="30">
      <c r="A13" s="47" t="s">
        <v>230</v>
      </c>
      <c r="B13" s="45" t="s">
        <v>165</v>
      </c>
      <c r="C13" s="48"/>
      <c r="D13" s="46"/>
      <c r="E13" s="159"/>
      <c r="F13" s="159"/>
      <c r="G13" s="159"/>
      <c r="H13" s="159"/>
    </row>
    <row r="14" spans="1:8" s="42" customFormat="1" ht="15">
      <c r="A14" s="47" t="s">
        <v>232</v>
      </c>
      <c r="B14" s="45" t="s">
        <v>166</v>
      </c>
      <c r="C14" s="48"/>
      <c r="D14" s="46"/>
      <c r="E14" s="159"/>
      <c r="F14" s="159"/>
      <c r="G14" s="159"/>
      <c r="H14" s="159"/>
    </row>
    <row r="15" spans="1:8" s="42" customFormat="1" ht="15">
      <c r="A15" s="47" t="s">
        <v>206</v>
      </c>
      <c r="B15" s="45" t="s">
        <v>167</v>
      </c>
      <c r="C15" s="48"/>
      <c r="D15" s="46"/>
      <c r="E15" s="159"/>
      <c r="F15" s="159"/>
      <c r="G15" s="159"/>
      <c r="H15" s="159"/>
    </row>
    <row r="16" spans="1:8" s="42" customFormat="1" ht="30">
      <c r="A16" s="47" t="s">
        <v>217</v>
      </c>
      <c r="B16" s="45" t="s">
        <v>174</v>
      </c>
      <c r="C16" s="48"/>
      <c r="D16" s="48"/>
      <c r="E16" s="159" t="s">
        <v>173</v>
      </c>
      <c r="F16" s="159"/>
      <c r="G16" s="159" t="s">
        <v>173</v>
      </c>
      <c r="H16" s="159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9" t="s">
        <v>173</v>
      </c>
      <c r="F17" s="159"/>
      <c r="G17" s="159" t="s">
        <v>173</v>
      </c>
      <c r="H17" s="159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539</v>
      </c>
      <c r="B22" s="45" t="s">
        <v>180</v>
      </c>
      <c r="C22" s="48"/>
      <c r="D22" s="46"/>
      <c r="E22" s="150">
        <v>908.09500000000003</v>
      </c>
      <c r="F22" s="48"/>
      <c r="G22" s="46"/>
      <c r="H22" s="152">
        <f>'Раздел 2.'!E44</f>
        <v>4081.29873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tabSelected="1" view="pageBreakPreview" zoomScaleSheetLayoutView="100" workbookViewId="0">
      <selection activeCell="E11" sqref="E11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7" t="s">
        <v>482</v>
      </c>
      <c r="B1" s="228"/>
      <c r="C1" s="228"/>
      <c r="D1" s="228"/>
      <c r="E1" s="228"/>
      <c r="F1" s="228"/>
    </row>
    <row r="2" spans="1:6">
      <c r="A2" s="229"/>
      <c r="B2" s="229"/>
      <c r="C2" s="229"/>
      <c r="D2" s="229"/>
      <c r="E2" s="229"/>
      <c r="F2" s="229"/>
    </row>
    <row r="3" spans="1:6">
      <c r="A3" s="230" t="s">
        <v>233</v>
      </c>
      <c r="B3" s="230"/>
      <c r="C3" s="230"/>
      <c r="D3" s="230"/>
      <c r="E3" s="230"/>
      <c r="F3" s="230"/>
    </row>
    <row r="4" spans="1:6" ht="15" customHeight="1">
      <c r="A4" s="231" t="s">
        <v>154</v>
      </c>
      <c r="B4" s="225" t="s">
        <v>155</v>
      </c>
      <c r="C4" s="225" t="s">
        <v>234</v>
      </c>
      <c r="D4" s="225" t="s">
        <v>445</v>
      </c>
      <c r="E4" s="225"/>
      <c r="F4" s="225"/>
    </row>
    <row r="5" spans="1:6" ht="75">
      <c r="A5" s="231"/>
      <c r="B5" s="225"/>
      <c r="C5" s="225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461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>
        <v>7.5</v>
      </c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>
        <v>7.5</v>
      </c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>
        <v>13.2</v>
      </c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>
        <v>13.2</v>
      </c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6" t="s">
        <v>337</v>
      </c>
      <c r="B27" s="226"/>
      <c r="C27" s="226"/>
      <c r="D27" s="226"/>
      <c r="E27" s="226"/>
      <c r="F27" s="226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F96" sqref="F96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8" t="s">
        <v>450</v>
      </c>
      <c r="B1" s="228"/>
      <c r="C1" s="228"/>
      <c r="D1" s="228"/>
      <c r="E1" s="228"/>
      <c r="F1" s="228"/>
    </row>
    <row r="2" spans="1:9">
      <c r="A2" s="229"/>
      <c r="B2" s="229"/>
      <c r="C2" s="229"/>
      <c r="D2" s="229"/>
      <c r="E2" s="229"/>
      <c r="F2" s="229"/>
    </row>
    <row r="3" spans="1:9">
      <c r="A3" s="232" t="s">
        <v>233</v>
      </c>
      <c r="B3" s="232"/>
      <c r="C3" s="232"/>
      <c r="D3" s="232"/>
      <c r="E3" s="232"/>
      <c r="F3" s="232"/>
    </row>
    <row r="4" spans="1:9" s="42" customFormat="1" ht="15">
      <c r="A4" s="225" t="s">
        <v>154</v>
      </c>
      <c r="B4" s="225" t="s">
        <v>155</v>
      </c>
      <c r="C4" s="225" t="s">
        <v>234</v>
      </c>
      <c r="D4" s="225" t="s">
        <v>445</v>
      </c>
      <c r="E4" s="225"/>
      <c r="F4" s="225"/>
    </row>
    <row r="5" spans="1:9" s="42" customFormat="1" ht="60">
      <c r="A5" s="225"/>
      <c r="B5" s="225"/>
      <c r="C5" s="225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461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>
        <v>1</v>
      </c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>
        <v>1</v>
      </c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249">
        <v>1</v>
      </c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39">
        <v>350</v>
      </c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9">
        <v>350</v>
      </c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249">
        <v>350</v>
      </c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I5" sqref="I5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3" t="s">
        <v>550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4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24">
      <c r="A3" s="236" t="s">
        <v>120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24" s="117" customFormat="1" ht="43.5" customHeight="1">
      <c r="A4" s="220" t="s">
        <v>454</v>
      </c>
      <c r="B4" s="220" t="s">
        <v>155</v>
      </c>
      <c r="C4" s="220" t="s">
        <v>455</v>
      </c>
      <c r="D4" s="220" t="s">
        <v>115</v>
      </c>
      <c r="E4" s="220"/>
      <c r="F4" s="220" t="s">
        <v>116</v>
      </c>
      <c r="G4" s="220" t="s">
        <v>380</v>
      </c>
      <c r="H4" s="220"/>
      <c r="I4" s="220"/>
      <c r="J4" s="220"/>
      <c r="K4" s="220" t="s">
        <v>456</v>
      </c>
      <c r="L4" s="220"/>
      <c r="M4" s="220" t="s">
        <v>117</v>
      </c>
      <c r="N4" s="220"/>
      <c r="O4" s="220"/>
      <c r="P4" s="220"/>
    </row>
    <row r="5" spans="1:24" s="117" customFormat="1" ht="76.5" customHeight="1">
      <c r="A5" s="220"/>
      <c r="B5" s="220"/>
      <c r="C5" s="220"/>
      <c r="D5" s="118" t="s">
        <v>457</v>
      </c>
      <c r="E5" s="88" t="s">
        <v>458</v>
      </c>
      <c r="F5" s="220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510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461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462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508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509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463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485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487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488</v>
      </c>
      <c r="B39" s="68" t="s">
        <v>211</v>
      </c>
      <c r="C39" s="124" t="s">
        <v>486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486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486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489</v>
      </c>
      <c r="B42" s="68" t="s">
        <v>214</v>
      </c>
      <c r="C42" s="124" t="s">
        <v>486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486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486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486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490</v>
      </c>
      <c r="B46" s="68" t="s">
        <v>221</v>
      </c>
      <c r="C46" s="124" t="s">
        <v>486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486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486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491</v>
      </c>
      <c r="B49" s="68" t="s">
        <v>224</v>
      </c>
      <c r="C49" s="124" t="s">
        <v>486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486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486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492</v>
      </c>
      <c r="B52" s="68" t="s">
        <v>266</v>
      </c>
      <c r="C52" s="124" t="s">
        <v>486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486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486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486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486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486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486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493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494</v>
      </c>
      <c r="B61" s="68" t="s">
        <v>275</v>
      </c>
      <c r="C61" s="124" t="s">
        <v>486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495</v>
      </c>
      <c r="B62" s="68" t="s">
        <v>276</v>
      </c>
      <c r="C62" s="124" t="s">
        <v>486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496</v>
      </c>
      <c r="B63" s="68" t="s">
        <v>277</v>
      </c>
      <c r="C63" s="124" t="s">
        <v>486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497</v>
      </c>
      <c r="B64" s="68" t="s">
        <v>278</v>
      </c>
      <c r="C64" s="124" t="s">
        <v>486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533</v>
      </c>
      <c r="B65" s="68" t="s">
        <v>279</v>
      </c>
      <c r="C65" s="124" t="s">
        <v>486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498</v>
      </c>
      <c r="B66" s="68" t="s">
        <v>280</v>
      </c>
      <c r="C66" s="124" t="s">
        <v>486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499</v>
      </c>
      <c r="B67" s="68" t="s">
        <v>281</v>
      </c>
      <c r="C67" s="124" t="s">
        <v>486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500</v>
      </c>
      <c r="B68" s="68" t="s">
        <v>302</v>
      </c>
      <c r="C68" s="124" t="s">
        <v>486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501</v>
      </c>
      <c r="B69" s="68" t="s">
        <v>303</v>
      </c>
      <c r="C69" s="124" t="s">
        <v>486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502</v>
      </c>
      <c r="B70" s="68" t="s">
        <v>304</v>
      </c>
      <c r="C70" s="124" t="s">
        <v>486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503</v>
      </c>
      <c r="B71" s="68" t="s">
        <v>305</v>
      </c>
      <c r="C71" s="124" t="s">
        <v>486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504</v>
      </c>
      <c r="B72" s="68" t="s">
        <v>306</v>
      </c>
      <c r="C72" s="124" t="s">
        <v>486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505</v>
      </c>
      <c r="B73" s="68" t="s">
        <v>307</v>
      </c>
      <c r="C73" s="124" t="s">
        <v>486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506</v>
      </c>
      <c r="B74" s="68" t="s">
        <v>308</v>
      </c>
      <c r="C74" s="124" t="s">
        <v>486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464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511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465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466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507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512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513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514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515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516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517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518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519</v>
      </c>
      <c r="B87" s="68" t="s">
        <v>314</v>
      </c>
      <c r="C87" s="124" t="s">
        <v>486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520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521</v>
      </c>
      <c r="B89" s="68" t="s">
        <v>316</v>
      </c>
      <c r="C89" s="124" t="s">
        <v>486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522</v>
      </c>
      <c r="B90" s="68" t="s">
        <v>317</v>
      </c>
      <c r="C90" s="124" t="s">
        <v>486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523</v>
      </c>
      <c r="B91" s="68" t="s">
        <v>318</v>
      </c>
      <c r="C91" s="124" t="s">
        <v>486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524</v>
      </c>
      <c r="B92" s="68" t="s">
        <v>319</v>
      </c>
      <c r="C92" s="124" t="s">
        <v>486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525</v>
      </c>
      <c r="B93" s="68" t="s">
        <v>320</v>
      </c>
      <c r="C93" s="124" t="s">
        <v>486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526</v>
      </c>
      <c r="B94" s="68" t="s">
        <v>321</v>
      </c>
      <c r="C94" s="124" t="s">
        <v>486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527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528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529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534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467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468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469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G39" sqref="G39:H39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43" t="s">
        <v>470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6" s="80" customFormat="1" ht="40.5" customHeight="1">
      <c r="A3" s="244" t="s">
        <v>471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6" s="80" customForma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98"/>
      <c r="N4" s="98"/>
    </row>
    <row r="5" spans="1:16" s="80" customFormat="1">
      <c r="A5" s="246" t="s">
        <v>120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98"/>
      <c r="N5" s="98"/>
    </row>
    <row r="6" spans="1:16" s="101" customFormat="1" ht="30.75" customHeight="1">
      <c r="A6" s="242" t="s">
        <v>472</v>
      </c>
      <c r="B6" s="242" t="s">
        <v>155</v>
      </c>
      <c r="C6" s="242" t="s">
        <v>473</v>
      </c>
      <c r="D6" s="247" t="s">
        <v>115</v>
      </c>
      <c r="E6" s="248"/>
      <c r="F6" s="242" t="s">
        <v>474</v>
      </c>
      <c r="G6" s="242" t="s">
        <v>121</v>
      </c>
      <c r="H6" s="242"/>
      <c r="I6" s="242"/>
      <c r="J6" s="242"/>
      <c r="K6" s="242"/>
      <c r="L6" s="242" t="s">
        <v>475</v>
      </c>
      <c r="M6" s="100"/>
      <c r="N6" s="100"/>
    </row>
    <row r="7" spans="1:16" s="101" customFormat="1" ht="131.25">
      <c r="A7" s="242"/>
      <c r="B7" s="242"/>
      <c r="C7" s="242"/>
      <c r="D7" s="81" t="s">
        <v>483</v>
      </c>
      <c r="E7" s="82" t="s">
        <v>484</v>
      </c>
      <c r="F7" s="242"/>
      <c r="G7" s="99" t="s">
        <v>476</v>
      </c>
      <c r="H7" s="99" t="s">
        <v>477</v>
      </c>
      <c r="I7" s="99" t="s">
        <v>122</v>
      </c>
      <c r="J7" s="99" t="s">
        <v>478</v>
      </c>
      <c r="K7" s="99" t="s">
        <v>479</v>
      </c>
      <c r="L7" s="242"/>
      <c r="M7" s="100"/>
      <c r="N7" s="102" t="s">
        <v>530</v>
      </c>
      <c r="O7" s="84" t="s">
        <v>531</v>
      </c>
      <c r="P7" s="84" t="s">
        <v>532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461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480</v>
      </c>
      <c r="B34" s="237" t="s">
        <v>541</v>
      </c>
      <c r="C34" s="237"/>
      <c r="D34" s="237"/>
      <c r="E34" s="237"/>
      <c r="F34" s="85"/>
      <c r="G34" s="237" t="s">
        <v>542</v>
      </c>
      <c r="H34" s="237"/>
      <c r="I34" s="85"/>
      <c r="J34" s="241"/>
      <c r="K34" s="241"/>
      <c r="L34" s="85"/>
    </row>
    <row r="35" spans="1:12" s="113" customFormat="1" ht="12">
      <c r="A35" s="111"/>
      <c r="B35" s="240" t="s">
        <v>123</v>
      </c>
      <c r="C35" s="240"/>
      <c r="D35" s="240"/>
      <c r="E35" s="240"/>
      <c r="F35" s="112"/>
      <c r="G35" s="240" t="s">
        <v>124</v>
      </c>
      <c r="H35" s="240"/>
      <c r="I35" s="111"/>
      <c r="J35" s="240" t="s">
        <v>125</v>
      </c>
      <c r="K35" s="240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37" t="s">
        <v>538</v>
      </c>
      <c r="C38" s="237"/>
      <c r="D38" s="237"/>
      <c r="E38" s="237"/>
      <c r="F38" s="85"/>
      <c r="G38" s="238">
        <v>43475</v>
      </c>
      <c r="H38" s="239"/>
      <c r="I38" s="85"/>
      <c r="J38" s="85" t="s">
        <v>535</v>
      </c>
      <c r="K38" s="85"/>
      <c r="L38" s="85"/>
    </row>
    <row r="39" spans="1:12" s="116" customFormat="1" ht="14.25">
      <c r="A39" s="115"/>
      <c r="B39" s="240" t="s">
        <v>481</v>
      </c>
      <c r="C39" s="240"/>
      <c r="D39" s="240"/>
      <c r="E39" s="240"/>
      <c r="F39" s="111"/>
      <c r="G39" s="240" t="s">
        <v>126</v>
      </c>
      <c r="H39" s="240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Алёна</cp:lastModifiedBy>
  <cp:lastPrinted>2019-01-28T12:56:26Z</cp:lastPrinted>
  <dcterms:created xsi:type="dcterms:W3CDTF">2001-07-17T13:47:10Z</dcterms:created>
  <dcterms:modified xsi:type="dcterms:W3CDTF">2019-01-28T13:01:04Z</dcterms:modified>
</cp:coreProperties>
</file>